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1640" activeTab="2"/>
  </bookViews>
  <sheets>
    <sheet name="Instytucja" sheetId="1" r:id="rId1"/>
    <sheet name="Zatrudnienie" sheetId="2" r:id="rId2"/>
    <sheet name="Część opisowa" sheetId="3" r:id="rId3"/>
    <sheet name="Część merytoryczna" sheetId="4" r:id="rId4"/>
  </sheets>
  <externalReferences>
    <externalReference r:id="rId7"/>
  </externalReferences>
  <definedNames>
    <definedName name="_xlnm.Print_Area" localSheetId="3">'Część merytoryczna'!$A$2:$K$63</definedName>
    <definedName name="_xlnm.Print_Area" localSheetId="2">'Część opisowa'!$A$2:$F$108</definedName>
    <definedName name="_xlnm.Print_Area" localSheetId="0">'Instytucja'!$B$2:$G$110</definedName>
    <definedName name="_xlnm.Print_Area" localSheetId="1">'Zatrudnienie'!$A$3:$G$42</definedName>
  </definedNames>
  <calcPr fullCalcOnLoad="1"/>
</workbook>
</file>

<file path=xl/sharedStrings.xml><?xml version="1.0" encoding="utf-8"?>
<sst xmlns="http://schemas.openxmlformats.org/spreadsheetml/2006/main" count="555" uniqueCount="234">
  <si>
    <t>Lp.</t>
  </si>
  <si>
    <t>Wyszczególnienie</t>
  </si>
  <si>
    <t>I.</t>
  </si>
  <si>
    <t>Przychody ogółem</t>
  </si>
  <si>
    <t xml:space="preserve"> 1.</t>
  </si>
  <si>
    <t>Przychody własne</t>
  </si>
  <si>
    <t/>
  </si>
  <si>
    <t>przychody z prowadzonej działalności</t>
  </si>
  <si>
    <t>sprzedaż składników majątku ruchomego</t>
  </si>
  <si>
    <t>najem i dzierżawa składników majątkowych</t>
  </si>
  <si>
    <t>pozostałe przychody własne</t>
  </si>
  <si>
    <t xml:space="preserve"> 2.</t>
  </si>
  <si>
    <t>Dotacja z budżetu Miasta na działalność bieżącą</t>
  </si>
  <si>
    <t>środki własne Miasta - dotacja celowa</t>
  </si>
  <si>
    <t>środki własne Miasta - dotacja podmiotowa</t>
  </si>
  <si>
    <t>środki finansowe Ministra Kultury</t>
  </si>
  <si>
    <t>środki z funduszy międzynarodowych</t>
  </si>
  <si>
    <t>VAT podlegający zwrotowi (-)</t>
  </si>
  <si>
    <t xml:space="preserve"> 3.</t>
  </si>
  <si>
    <t>Dotacja z budżetu Województwa na działalność bieżącą</t>
  </si>
  <si>
    <t>środki własne Województwa</t>
  </si>
  <si>
    <t xml:space="preserve"> 4.</t>
  </si>
  <si>
    <t>Środki otrzymane bezpośrednio przez Instytucję</t>
  </si>
  <si>
    <t>środki z funduszy miedzynarodowych</t>
  </si>
  <si>
    <t xml:space="preserve"> 5.</t>
  </si>
  <si>
    <t>Środki finansowe otrzymane od osób fizycznych i prawnych</t>
  </si>
  <si>
    <t xml:space="preserve"> 6.</t>
  </si>
  <si>
    <t>Przychody finansowe</t>
  </si>
  <si>
    <t xml:space="preserve"> 7.</t>
  </si>
  <si>
    <t>Inne źródła</t>
  </si>
  <si>
    <t>II.</t>
  </si>
  <si>
    <t>Koszty ogółem</t>
  </si>
  <si>
    <t>Koszty wg rodzaju</t>
  </si>
  <si>
    <t>amortyzacja</t>
  </si>
  <si>
    <t>zużycie materiałów i energii</t>
  </si>
  <si>
    <t>usługi obce</t>
  </si>
  <si>
    <t>remonty</t>
  </si>
  <si>
    <t>transport</t>
  </si>
  <si>
    <t>poligrafia, plakatowanie i reklama</t>
  </si>
  <si>
    <t>opłaty pocztowe i telekomunikacyjne</t>
  </si>
  <si>
    <t>czynsze</t>
  </si>
  <si>
    <t>usługi artystyczne</t>
  </si>
  <si>
    <t>pozostałe usługi</t>
  </si>
  <si>
    <t>podatki i opłaty</t>
  </si>
  <si>
    <t>podatek od nieruchomości</t>
  </si>
  <si>
    <t>podatek od śr. transportowych</t>
  </si>
  <si>
    <t>ubezpieczenia majątkowe</t>
  </si>
  <si>
    <t>podatek VAT</t>
  </si>
  <si>
    <t>PFRON</t>
  </si>
  <si>
    <t>tantiemy</t>
  </si>
  <si>
    <t>pozostałe</t>
  </si>
  <si>
    <t>wynagrodzenia</t>
  </si>
  <si>
    <t>osobowe</t>
  </si>
  <si>
    <t>honoraria własnych pracowników</t>
  </si>
  <si>
    <t>honoraria doangażowanych</t>
  </si>
  <si>
    <t>wynagrodzenia bezosobowe, prowizje</t>
  </si>
  <si>
    <t>ubezpieczenia społeczne i inne świadczenia</t>
  </si>
  <si>
    <t>składki naliczane od wynagrodzeń</t>
  </si>
  <si>
    <t>Zakładowy Fundusz Świadczeń Socjalnych</t>
  </si>
  <si>
    <t>inne koszty rodzajowe</t>
  </si>
  <si>
    <t>podróże służbowe</t>
  </si>
  <si>
    <t>wartość sprzedanych towarów i materiałów</t>
  </si>
  <si>
    <t>Pozostałe koszty operacyjne</t>
  </si>
  <si>
    <t>Koszty finansowe</t>
  </si>
  <si>
    <t>płatności odsetkowe wynikające z zaciągniętych zobowiązań</t>
  </si>
  <si>
    <t>pozostałe koszty finansowe</t>
  </si>
  <si>
    <t>III.</t>
  </si>
  <si>
    <t>Wynik zdarzeń nadzwyczajnych</t>
  </si>
  <si>
    <t xml:space="preserve"> </t>
  </si>
  <si>
    <t>zyski nadzwyczajne</t>
  </si>
  <si>
    <t>straty nadzwyczajne</t>
  </si>
  <si>
    <t>IV.</t>
  </si>
  <si>
    <t>Wynik brutto
(poz. I. - poz. II. +/- poz. III.)</t>
  </si>
  <si>
    <t>V.</t>
  </si>
  <si>
    <t>Podatek dochodowy od osób prawnych</t>
  </si>
  <si>
    <t>VI.</t>
  </si>
  <si>
    <t>Wynik netto
(poz. IV. - poz. V.)</t>
  </si>
  <si>
    <t>VII.</t>
  </si>
  <si>
    <t>Środki na działalność inwestycyjną</t>
  </si>
  <si>
    <t>Dotacja z budżetu Miasta</t>
  </si>
  <si>
    <t>środki własne Miasta</t>
  </si>
  <si>
    <t>Dotacja z budżetu Województwa</t>
  </si>
  <si>
    <t>VIII.</t>
  </si>
  <si>
    <t>Nakłady* na inwestycje i zakupy inwestycyjne oraz nabycie wartości niematerialnych i prawnych</t>
  </si>
  <si>
    <t>*Wartość netto powiększona o część kwoty VAT obliczonej według wskaźnika proporcji</t>
  </si>
  <si>
    <t>IX.</t>
  </si>
  <si>
    <t>Dane uzupełniające na koniec okresu (bez ZFŚŚ)</t>
  </si>
  <si>
    <t>środki pieniężne:</t>
  </si>
  <si>
    <t xml:space="preserve">     należności, w tym:</t>
  </si>
  <si>
    <t xml:space="preserve">             wymagalne</t>
  </si>
  <si>
    <t xml:space="preserve">     zobowiązania, w tym:</t>
  </si>
  <si>
    <t>Wykonanie na dzień 31.12.2011 r.</t>
  </si>
  <si>
    <t>Wykonanie na dzień 31.12.2012 r.</t>
  </si>
  <si>
    <t>Wykonanie na dzień 31.12.2012 r. wraz z częścią merytoryczną</t>
  </si>
  <si>
    <t>Ogółem:</t>
  </si>
  <si>
    <t>Razem kol. 2:</t>
  </si>
  <si>
    <t>Razem kol. 1:</t>
  </si>
  <si>
    <t>Razem kol. 3:</t>
  </si>
  <si>
    <t>Razem kol. 4:</t>
  </si>
  <si>
    <t>Dynamika     (4:3)</t>
  </si>
  <si>
    <t>Plan po zmianach na dzień  31.12.2012 r.</t>
  </si>
  <si>
    <t>Podpis Dyrektora Instytucji</t>
  </si>
  <si>
    <t>Weryfikacja materiału przez jednostkę nadrzędną:</t>
  </si>
  <si>
    <t>Podpis Dysponenta</t>
  </si>
  <si>
    <t>Podpis resortowego Prezydenta</t>
  </si>
  <si>
    <t>1</t>
  </si>
  <si>
    <t>2</t>
  </si>
  <si>
    <t>3</t>
  </si>
  <si>
    <t>4</t>
  </si>
  <si>
    <t xml:space="preserve"> - nagrody jubileuszowe</t>
  </si>
  <si>
    <t>Data i podpis Głównego Księgowego, nr tel.</t>
  </si>
  <si>
    <t>Data i podpis Głównego Księgowego.</t>
  </si>
  <si>
    <t>Data i podpis Głównego Księgowego</t>
  </si>
  <si>
    <t xml:space="preserve">* Rodzaje działalności - istnieje możliwość zmiany nazw wydarzeń artystycznych w zależności od prowadzonej działalności </t>
  </si>
  <si>
    <t>Rodzaj działności*</t>
  </si>
  <si>
    <t>………………………………………………………………………………..</t>
  </si>
  <si>
    <t>………………………………………………………………………………</t>
  </si>
  <si>
    <t>Część opisowa z wykonania planu finansowego za rok 2012 Muzeum Techniki i Komunikacji - Zajezdnia Sztuki</t>
  </si>
  <si>
    <t>Działalność merytoryczna Muzeum Techniki i Komunikacji - Zajezdnia Sztuki za okres od 01 stycznia 2012 r. - 31 grudnia 2012 r.</t>
  </si>
  <si>
    <t>1. Wystawy stałe:</t>
  </si>
  <si>
    <t>2. Wystawy czasowe:</t>
  </si>
  <si>
    <t>3. Warsztaty</t>
  </si>
  <si>
    <t>4. Inne formy działalności</t>
  </si>
  <si>
    <t>………………….</t>
  </si>
  <si>
    <t>…………………</t>
  </si>
  <si>
    <t>Liczba***</t>
  </si>
  <si>
    <t xml:space="preserve">Frekwencja **                </t>
  </si>
  <si>
    <t xml:space="preserve">Dynamika  (5:2)   </t>
  </si>
  <si>
    <t>Dynamika   (6:3)</t>
  </si>
  <si>
    <t>** Frekwencja - do wyliczenia procentowo</t>
  </si>
  <si>
    <t>*** Liczba - wpisujemy jednorazowe wydarzenia, w przypadku wydarzeń cyklicznych, powtarzających się - sumujemy</t>
  </si>
  <si>
    <t>-------------------</t>
  </si>
  <si>
    <t>9</t>
  </si>
  <si>
    <t>5. Inne formy działalności</t>
  </si>
  <si>
    <t>Razem kol. 5:</t>
  </si>
  <si>
    <t>Instytucja kultury: Muzeum Techniki i Komunikacji - Zajezdnia Sztuki</t>
  </si>
  <si>
    <t>Dział 921   Rozdział 92118</t>
  </si>
  <si>
    <t>Plan na dzień 01.01.2012 r.</t>
  </si>
  <si>
    <t>Wykonanie planu na dzień 31.12.2012 r.</t>
  </si>
  <si>
    <t>Dynamika (5:4)</t>
  </si>
  <si>
    <t>Część opisowa do wykonania planu finansowego za rok 2012</t>
  </si>
  <si>
    <t>Część opisowa - merytoryczna do wykonanie planu finansowego za rok 2012</t>
  </si>
  <si>
    <t>Liczba widzów (uczestników)</t>
  </si>
  <si>
    <t>……………………………………………………………………………..</t>
  </si>
  <si>
    <t xml:space="preserve">              Sprawozdanie z wykonania planu finasowego na dzień 31 grudnia 2012 r.                                </t>
  </si>
  <si>
    <t>SPRAWOZDANIE Z WYKONANIA PLANU FINANSOWEGO                                                                                                         ZA ROK 2012  R.</t>
  </si>
  <si>
    <t xml:space="preserve">ZATRUDNIENIE  I  WYNAGRODZENIA    </t>
  </si>
  <si>
    <t>Plan na dzień 01.01.2012r.</t>
  </si>
  <si>
    <t>Plan po zmianach na dzień 31.12.2012.</t>
  </si>
  <si>
    <t>Wykonanie            na dzień 31.12.2012 r.</t>
  </si>
  <si>
    <t>Uwagi</t>
  </si>
  <si>
    <t xml:space="preserve">średnioroczne </t>
  </si>
  <si>
    <t>za 2009 r.</t>
  </si>
  <si>
    <t>I</t>
  </si>
  <si>
    <t>Zatrudnienie ( etaty )</t>
  </si>
  <si>
    <t>Data i kwota podwyżki (średnia na 1 etat)</t>
  </si>
  <si>
    <t>miesiąc:</t>
  </si>
  <si>
    <t>II</t>
  </si>
  <si>
    <t>Wynagrodzenie angażowe pracowników
 (w złotych/ etat / miesiąc)</t>
  </si>
  <si>
    <t>kwota:</t>
  </si>
  <si>
    <t xml:space="preserve">Pozostałe składniki wynagrodzeń osobowych pracowników wynikające ze stosunku pracy </t>
  </si>
  <si>
    <t xml:space="preserve"> - odprawy emerytalne i inne</t>
  </si>
  <si>
    <t xml:space="preserve"> - nagrody uznaniowe, premie</t>
  </si>
  <si>
    <t xml:space="preserve"> - pozostałe (wymienić)</t>
  </si>
  <si>
    <t>Podpis Głównego Księgowego, nr tel.</t>
  </si>
  <si>
    <t>Podpis Dyrektora Instytucji:</t>
  </si>
  <si>
    <t>Podpis resortowego Prezydenta:</t>
  </si>
  <si>
    <t xml:space="preserve">Dyplomy Akademia Sztuki w Szczecinie </t>
  </si>
  <si>
    <t>urodziny w muzeum</t>
  </si>
  <si>
    <t xml:space="preserve">noc muzeów </t>
  </si>
  <si>
    <t>lekcje muzealne</t>
  </si>
  <si>
    <t>urodziny muzeum</t>
  </si>
  <si>
    <t>jest to przychód ze sprzedaży biletów i towarów, jak również publikacji w kasie muzeum</t>
  </si>
  <si>
    <t>przychody uzyskane z wynajmu pracowni artystycznych, lokalu biurowego dla Stowarzyszenia OFFicyna, a także sklepiku i kawiarenki w siedzibie Muzeum. Część z tych przychodów pochodzi z wynajmu powierzchni na spotkania, zebrania i eventy.</t>
  </si>
  <si>
    <t>w tej pozycji ujęte zostały środki finansowe otrzymane w ramach wzajemnej współpracy od sponsorów</t>
  </si>
  <si>
    <t>dotacja podmiotowa organizatora Muzeum, z czego 69 000 zł zostało przekazane w styczniu na rachunek bankowy zgodnie z porozumieniem w sprawie utworzenia funduszu przeznaczonego na utrzymanie rezultatów projektu z funduszy EOG</t>
  </si>
  <si>
    <t>są to odsetki od środków na rachunku bankowym.</t>
  </si>
  <si>
    <t>amortyzacja środków trwałych, WNiP oraz zbiorów bibliotecznych</t>
  </si>
  <si>
    <t>177 355 zł, to koszty jakie Muzeum poniosło na wszystkie media, reszta to zużycie materiałów niezbędnych do bieżącej działalności jak również materiały zużywane do konserwacji zabytków.</t>
  </si>
  <si>
    <t>ok. 50 000zł to koszty adaptacji  budynków przy ul. Żołnierskiej, na potrzeby magazynowe Muzeum. Pozostała kwota to koszty miesięcznych przeglądów jak i doraźne prace remontowe w siedzibie Muzeum.</t>
  </si>
  <si>
    <t>druk folderów, zaproszeń, a także plakatów związanych z funkcjonowaniem Muzeum.</t>
  </si>
  <si>
    <t>są to koszty telefonów, internetu, a także przesyłek pocztowych i kurierskich w codziennej działalności Muzeum</t>
  </si>
  <si>
    <t>koszty wynajmu magazynów przy ul. Piotra Skargi, a także koszty przechowywania zabytków u innych podmiotów zewnętrznych</t>
  </si>
  <si>
    <t>jest to koszt poniesiony w związku z koncertem podsumowującym cykl imprez kulturalnych pod nazwą: "Made in Szczecin: Born to be Wild"</t>
  </si>
  <si>
    <t>w tej pozycji znajduje się szeroki wachlarz usług: począwszy od usług komunalnych, informatycznych poprzez usługi prawne, kończąc na usługach związanych z renowacją zabytków muzealnych.</t>
  </si>
  <si>
    <t>podatek który muzeum płaci od wszystkich nieruchomości stanowiących majątek instytucji, jak również od użycznych terenów przy ul. Żołnierskiej.</t>
  </si>
  <si>
    <t>jest to koszt ubezpieczenia mienia muzeum i odpowiedzialności cywilno-prawnej.</t>
  </si>
  <si>
    <t>w tej pozycji ujęto pozostałe podatki typu pcc oraz wszelkie inne opłaty.</t>
  </si>
  <si>
    <t>koszt zatrudnienia 24 osób na podstawie umowy o pracę.</t>
  </si>
  <si>
    <t>składki zus, które ponosi pracodawca w związku z wynagrodzeniami .</t>
  </si>
  <si>
    <t>koszty działalności socjalnej dla pracowników muzeum.</t>
  </si>
  <si>
    <t>w tej pozycji ujęte zostały wszyskie koszty związane z bhp, badaniami pracowniczymi, opłatami bankowymi, szkoleniami pracowników oraz kosztami reprezentacji.</t>
  </si>
  <si>
    <t>to koszt sprzedanych w danym roku towarów w kasie Muzeum.</t>
  </si>
  <si>
    <t>głównie jest to koszt związany ze współpracą przy organizacji wystawy Eureka ruchu.</t>
  </si>
  <si>
    <t>odsetki zapłacone od nieterminowych płatności.</t>
  </si>
  <si>
    <t>Dotacja celowa zgodnie z umową WK/JP/U/78/2012 z dnia 24.07.2012 w ramach zadania inwestycyjnego pn. "Symulator jazdy tramwajem"</t>
  </si>
  <si>
    <t>Vat podlegający zwrotowi na rachunek organizatora.</t>
  </si>
  <si>
    <t>Dotacja MKiDN przyznana na podstawie umowy 04272/12/FPK/NIMOZ w ramach programu/piorytetu: Dziedzictwo kulturowe/Wspieranie działań muzealnych</t>
  </si>
  <si>
    <t>Vat podlegający zwrotowi na rachunek Ministerstwa</t>
  </si>
  <si>
    <t>w pozycji tej ujęte zostały nakłady poniesione na symulator jazdy tramwajem, środki trwałe oraz eksponaty muzealne i WNiP zakupione w roku sprawozdawczym</t>
  </si>
  <si>
    <t>jest to koszt transportu pojazdów w związku z wystawami, pracami remontowymi a także koszt przeprowadzi zabytków do nowych magazynów przy ul. Zołnierskiej</t>
  </si>
  <si>
    <t>składowa wszystkich umów cywilno-prawnych, które zawierane są na podwykonawstwo przy organizacji wystaw, warsztatów dla dzieci i młodzieży jak i renowacji eksponatów. Jest to również wynik współpracy ze zleceniobiorcami, którymi posiłkujemy się w organizacji pracy opiekunów ekspozycji przy dbaniu o mienie Muzeum na wystawach</t>
  </si>
  <si>
    <t>rozstrzygnięcie konkursu "Eko Zabawka 2012" dziedziniec</t>
  </si>
  <si>
    <t xml:space="preserve">pokazy na dziedzińcu w ramach Gali ślubne </t>
  </si>
  <si>
    <t>nie określona</t>
  </si>
  <si>
    <t>Gala ślubna</t>
  </si>
  <si>
    <t>„Polski mundur polowy na przestrzeni wieku”  (11.08-2.09.2012)</t>
  </si>
  <si>
    <t xml:space="preserve"> "Szczecińska fotografia prasowa 2012. Pierwsza migawka." (7.12.2012-27.01.2013)</t>
  </si>
  <si>
    <t>Wystawa pokonkursowa „Eko Zabawka” (maj 2012)</t>
  </si>
  <si>
    <t>Afryka Nowaka (14.12.2012-17.02.2013)</t>
  </si>
  <si>
    <t>Miecze Europy – Igor Górewicz (7.02.-3.06.2012)</t>
  </si>
  <si>
    <t>Pozdrowienie z przyszłości (20.04-3.06.2012)</t>
  </si>
  <si>
    <t>wystawa "Mistrz i M... 2D, 3D i Magia Ruchu" Moniki Zawierowskiej-Łozińskiej (3.02.-3.03.2012)</t>
  </si>
  <si>
    <t>Projekt_Rower (10.03-15.04.2012)</t>
  </si>
  <si>
    <t>Dyplomy Akademia Sztuki w Szczecinie  (13.06-1.07.2012)</t>
  </si>
  <si>
    <t>Wystawa w ramach projektu „Edukacja i popularyzacja białej ceramiki szczecińskiej” (9.11-2.12.2012)</t>
  </si>
  <si>
    <t>„oto Ameryka” amerykańskie krążowniki szos z kolekcji prywatnych (11.02-08.04.2012)</t>
  </si>
  <si>
    <t>“Amerykańskie Walentynki” - 11.02.2012</t>
  </si>
  <si>
    <t>"Konsonans" Wystawa pracowni rzeźby Akademii Sztuki w Szczecinie (12.2011-.01.2012)</t>
  </si>
  <si>
    <t>„Chcemy być nowocześni…” (22.10.2011-15.-1.2012)</t>
  </si>
  <si>
    <t>wystawa pokonkursowa BZWBK PRESS PHOTO (22.06.-22.07.2012)</t>
  </si>
  <si>
    <t>Wystawa pokonkursowa „Turystyka i rekreacja w zachodniopomorskim”.(09.-10.2012)</t>
  </si>
  <si>
    <t>"Stare tramwaje i stary Szczecin", wystawa Specjalnego Ośrodka           Szkolno - Wychowawczego im. Kawalerów Orderu Uśmiechu w Tanowie. (08.12.2012-06-01.2013)</t>
  </si>
  <si>
    <t>Koncert - podsumowanie cyklu koncertów "Born to be wild" (19.05.2012)</t>
  </si>
  <si>
    <t>koncert zespołu "POGRANI" - (13.10.2012)</t>
  </si>
  <si>
    <t>W odróżnieniu od klasycznych ekspozycji muzeów technicznych, wszystkie obiekty ekspozycji stałej jak i ekspozycji czasowych nie są oddzielone fizycznie od zwiedzających, przy jednoczesnym zachowaniu zasad bezpieczeństwa i ochrony obiektów muzealnych. Są dostępne dla gości muzeum, którzy mogą tym samym pozwolić sobie na bliskie zapoznanie się z szczegółami konstrukcyjnymi pojazdów prezentowanych na wystawie. Wiele z prezentowanych pojazdów jest otwartych i możliwych do zwiedzenia od wewnątrz (np. tramwaje, autobusy).</t>
  </si>
  <si>
    <t>Do dyspozycji gości jest „kino muzealne” w jednym z dostępnych wagonów można obejrzeć seans filmowy, na który składają się materiały Polskiej Kroniki Filmowej”, poświęcone pojazdom prezentowanym obok na wystawie. Miłośnicy jednośladów (niezależnie od wieku)dzięki  zastosowaniu unikalnych rozwiązań w zakresie eksponowania obiektów (np. system zawieszeń jednośladów, pozwalający przy osiągnięciu niezwykłego efektu “latającej” kolekcji motocykli).  Maja nieograniczony pełny dostęp do nich. Tego typu rozwiązanie dało możliwość połączenia w obrębie wystawy dwóch czynników - oryginalnej i dynamicznej w swym charakterze ekspozycji i pełnego dostępu do obiektów. Jednoślady wisząc swobodnie na stalowych linkach, zakotwiczonych do stropu ujawniają zwiedzającym interesujące ich detale. Muzeum to również interaktywność. Obiekty prezentowane na wystawach można nie tylko oglądać lecz również usłyszeć „śpiew” ich silnika.  Nagrania dźwięków pojazdów za pomocą specjalnie zaprojektowanych urządzeń możliwe są możliwe do odtwarzania w czasie zwiedzania muzeum. Za naciśnięciem jednego przycisku pozwalają już nie tylko pojazd oglądać, dotknąć czy powąchać, lecz również usłyszeć. Unikalnym elementem interaktywnym jest jedyny w Polsce symulator jazdy tramwajem, w przystosowanej do tego celu kompletnej kabinie tramwaju 105N.Zakładana ogólnodostępność i otwartość muzeum dotyczy również sfery wirtualnej. Konstrukcja strony internetowej muzeum (www.muzeumtechniki.eu ) oraz jej zawartość, pozwalają nie tylko na pozyskanie pełnej informacji o muzeum i wystawach, lecz również przyjrzeć się prezentowanym wystawom (dzięki specjalnie przygotowanym panoramom). Za pośrednictwem tego medium możliwe jest zobaczyć niektóre z obiektów w wersji trójwymiarowej a także usłyszeć (lub zainstalować np. w swym telefonie komórkowym) dźwięki przez nie wydawane.</t>
  </si>
  <si>
    <t>Wykorzystanie przestrzeni wystawienniczej odbiega  od dotychczasowych rozwiązań w zakresie prezentowani obiektów związanych w tym wypadku z techniką i motoryzacją, np. dzięki zawieszeniu na różnych wysokościach  w przestrzeni  hali wybranych motocykli, obiekty te zyskują niespotykanego dynamizmu. Ich rozmieszczenie wpływa daje możliwości  odmiennego i niecodziennego – namacalnego kontaktu z obiektami. Tym samym pojazdy mechaniczne z maszyn stają się same w sobie dziełami sztuki.    
Wystawy Muzeum Techniki i Komunikacji to prezentacja wielu zagadnień związanych między innymi z historią szczecińskiej komunikacji miejskiej tramwajowej i autobusowej. 
Kolejny temat to szczeciński przemysł motoryzacyjny, reprezentowany zarówno przez przedwojenne jednoślady firmy Alba, samochody marki Stoewer jak i powojenne Junaki czy Smyka Szczecińskiego POLMO. Miłośnicy jednośladów znajdą na wystawie polskie klasyki jak Osy, motorowery Żak i Ryś, motocykle WSK SHL, Komary i Sokoły.Wśród samochodów na zwiedzających czekają syreny, duże i małe fiaty (także w wersjach prototypowych), warszawy, żuk, nysa, Star 25 czyli katalog pojazdów królujących na polskich drogach przez ostatnie 60 lat.</t>
  </si>
  <si>
    <t>warsztaty muzealne  Projekt związany z Tate Modern  - Turbingeneration. (czerwiec 2012) 20  os</t>
  </si>
  <si>
    <t>warsztay florystyczne (warsztaty "Witamy wiosnę"- 18.03.2012) - 51 os</t>
  </si>
  <si>
    <t>warsztaty rękodzieła oraz zajęcia przyrodniczo-chemiczne (Dzień Dziecka) (20.05.2012) - 40 os.</t>
  </si>
  <si>
    <r>
      <t>warsztaty florystyczne (maj 2012) -  80 os.</t>
    </r>
    <r>
      <rPr>
        <sz val="10"/>
        <rFont val="Calibri"/>
        <family val="2"/>
      </rPr>
      <t>Noc Muzeów</t>
    </r>
  </si>
  <si>
    <r>
      <t xml:space="preserve">warsztaty florystyczne (lipiec 2012 - </t>
    </r>
    <r>
      <rPr>
        <sz val="10"/>
        <rFont val="Calibri"/>
        <family val="2"/>
      </rPr>
      <t>Gala ślubna) - 80</t>
    </r>
  </si>
  <si>
    <t>Nazwa Instytucji: Muzeum Techniki i Komunikacji - Zajezdnia Sztuki</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</si>
</sst>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10415]#,##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84">
    <font>
      <sz val="11"/>
      <color theme="1"/>
      <name val="Czcionka tekstu podstawowego"/>
      <family val="2"/>
    </font>
    <font>
      <sz val="11"/>
      <color indexed="8"/>
      <name val="Czcionka tekstu podstawowego"/>
      <family val="2"/>
    </font>
    <font>
      <b/>
      <sz val="10"/>
      <color indexed="8"/>
      <name val="Arial"/>
      <family val="2"/>
    </font>
    <font>
      <sz val="10"/>
      <color indexed="8"/>
      <name val="Arial"/>
      <family val="2"/>
    </font>
    <font>
      <sz val="10"/>
      <color indexed="10"/>
      <name val="Arial"/>
      <family val="2"/>
    </font>
    <font>
      <sz val="10"/>
      <name val="Arial"/>
      <family val="2"/>
    </font>
    <font>
      <sz val="11"/>
      <name val="Arial"/>
      <family val="2"/>
    </font>
    <font>
      <sz val="12"/>
      <name val="Helv"/>
      <family val="0"/>
    </font>
    <font>
      <sz val="12"/>
      <color indexed="8"/>
      <name val="Helv"/>
      <family val="0"/>
    </font>
    <font>
      <b/>
      <sz val="10"/>
      <name val="Arial"/>
      <family val="2"/>
    </font>
    <font>
      <b/>
      <sz val="9"/>
      <color indexed="8"/>
      <name val="Arial"/>
      <family val="2"/>
    </font>
    <font>
      <b/>
      <sz val="14"/>
      <name val="Arial"/>
      <family val="2"/>
    </font>
    <font>
      <sz val="14"/>
      <name val="Arial"/>
      <family val="2"/>
    </font>
    <font>
      <sz val="11"/>
      <name val="Czcionka tekstu podstawowego"/>
      <family val="2"/>
    </font>
    <font>
      <sz val="12"/>
      <name val="Arial CE"/>
      <family val="0"/>
    </font>
    <font>
      <b/>
      <sz val="12"/>
      <name val="Arial CE"/>
      <family val="0"/>
    </font>
    <font>
      <b/>
      <sz val="16"/>
      <color indexed="8"/>
      <name val="Arial CE"/>
      <family val="2"/>
    </font>
    <font>
      <b/>
      <sz val="24"/>
      <name val="Arial CE"/>
      <family val="2"/>
    </font>
    <font>
      <b/>
      <sz val="20"/>
      <name val="Arial CE"/>
      <family val="0"/>
    </font>
    <font>
      <b/>
      <sz val="12"/>
      <name val="Helv"/>
      <family val="0"/>
    </font>
    <font>
      <sz val="12"/>
      <color indexed="8"/>
      <name val="Arial CE"/>
      <family val="2"/>
    </font>
    <font>
      <sz val="10"/>
      <name val="Arial CE"/>
      <family val="2"/>
    </font>
    <font>
      <sz val="10"/>
      <name val="Calibri"/>
      <family val="2"/>
    </font>
    <font>
      <sz val="10"/>
      <color indexed="8"/>
      <name val="Helv"/>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20"/>
      <color indexed="10"/>
      <name val="Arial"/>
      <family val="2"/>
    </font>
    <font>
      <b/>
      <sz val="7"/>
      <color indexed="8"/>
      <name val="Arial"/>
      <family val="2"/>
    </font>
    <font>
      <b/>
      <sz val="8"/>
      <color indexed="8"/>
      <name val="Arial"/>
      <family val="2"/>
    </font>
    <font>
      <sz val="10"/>
      <color indexed="8"/>
      <name val="Calibri"/>
      <family val="2"/>
    </font>
    <font>
      <b/>
      <sz val="10"/>
      <color indexed="8"/>
      <name val="Calibri"/>
      <family val="2"/>
    </font>
    <font>
      <sz val="10"/>
      <color indexed="8"/>
      <name val="Czcionka tekstu podstawowego"/>
      <family val="2"/>
    </font>
    <font>
      <b/>
      <sz val="14"/>
      <color indexed="10"/>
      <name val="Arial"/>
      <family val="2"/>
    </font>
    <font>
      <b/>
      <sz val="12"/>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20"/>
      <color rgb="FFFF0000"/>
      <name val="Arial"/>
      <family val="2"/>
    </font>
    <font>
      <sz val="10"/>
      <color rgb="FF000000"/>
      <name val="Arial"/>
      <family val="2"/>
    </font>
    <font>
      <b/>
      <sz val="10"/>
      <color rgb="FF000000"/>
      <name val="Arial"/>
      <family val="2"/>
    </font>
    <font>
      <b/>
      <sz val="7"/>
      <color rgb="FF000000"/>
      <name val="Arial"/>
      <family val="2"/>
    </font>
    <font>
      <b/>
      <sz val="8"/>
      <color rgb="FF000000"/>
      <name val="Arial"/>
      <family val="2"/>
    </font>
    <font>
      <b/>
      <sz val="9"/>
      <color rgb="FF000000"/>
      <name val="Arial"/>
      <family val="2"/>
    </font>
    <font>
      <sz val="10"/>
      <color theme="1"/>
      <name val="Arial"/>
      <family val="2"/>
    </font>
    <font>
      <b/>
      <sz val="10"/>
      <color theme="1"/>
      <name val="Arial"/>
      <family val="2"/>
    </font>
    <font>
      <sz val="10"/>
      <color rgb="FF000000"/>
      <name val="Calibri"/>
      <family val="2"/>
    </font>
    <font>
      <b/>
      <sz val="10"/>
      <color theme="1"/>
      <name val="Calibri"/>
      <family val="2"/>
    </font>
    <font>
      <sz val="10"/>
      <color theme="1"/>
      <name val="Calibri"/>
      <family val="2"/>
    </font>
    <font>
      <sz val="10"/>
      <color theme="1"/>
      <name val="Czcionka tekstu podstawowego"/>
      <family val="2"/>
    </font>
    <font>
      <b/>
      <sz val="14"/>
      <color rgb="FFFF0000"/>
      <name val="Arial"/>
      <family val="2"/>
    </font>
    <font>
      <b/>
      <sz val="12"/>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51"/>
        <bgColor indexed="64"/>
      </patternFill>
    </fill>
    <fill>
      <patternFill patternType="solid">
        <fgColor indexed="51"/>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55"/>
        <bgColor indexed="64"/>
      </patternFill>
    </fill>
    <fill>
      <patternFill patternType="solid">
        <fgColor theme="0" tint="-0.24997000396251678"/>
        <bgColor indexed="64"/>
      </patternFill>
    </fill>
    <fill>
      <patternFill patternType="gray0625">
        <fgColor indexed="9"/>
      </patternFill>
    </fill>
    <fill>
      <patternFill patternType="gray125">
        <fgColor indexed="9"/>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border>
    <border>
      <left style="thin"/>
      <right style="thin"/>
      <top style="medium"/>
      <bottom/>
    </border>
    <border>
      <left/>
      <right style="thin">
        <color indexed="8"/>
      </right>
      <top style="medium"/>
      <bottom/>
    </border>
    <border>
      <left/>
      <right style="thin">
        <color indexed="8"/>
      </right>
      <top/>
      <bottom/>
    </border>
    <border>
      <left/>
      <right style="thin">
        <color indexed="8"/>
      </right>
      <top>
        <color indexed="63"/>
      </top>
      <bottom style="medium"/>
    </border>
    <border>
      <left style="medium">
        <color indexed="8"/>
      </left>
      <right style="thin">
        <color indexed="8"/>
      </right>
      <top>
        <color indexed="63"/>
      </top>
      <bottom style="medium"/>
    </border>
    <border>
      <left/>
      <right/>
      <top>
        <color indexed="63"/>
      </top>
      <bottom style="medium"/>
    </border>
    <border>
      <left/>
      <right style="thin"/>
      <top>
        <color indexed="63"/>
      </top>
      <bottom style="medium"/>
    </border>
    <border>
      <left style="thin"/>
      <right/>
      <top>
        <color indexed="63"/>
      </top>
      <bottom style="medium"/>
    </border>
    <border>
      <left style="medium"/>
      <right style="medium"/>
      <top/>
      <bottom style="medium"/>
    </border>
    <border>
      <left style="medium">
        <color indexed="8"/>
      </left>
      <right/>
      <top/>
      <bottom/>
    </border>
    <border>
      <left style="medium"/>
      <right/>
      <top style="medium"/>
      <bottom/>
    </border>
    <border>
      <left/>
      <right style="medium"/>
      <top style="medium"/>
      <bottom/>
    </border>
    <border>
      <left style="thin"/>
      <right/>
      <top/>
      <bottom/>
    </border>
    <border>
      <left style="medium"/>
      <right style="medium"/>
      <top style="medium"/>
      <bottom/>
    </border>
    <border>
      <left style="medium"/>
      <right/>
      <top/>
      <bottom/>
    </border>
    <border>
      <left/>
      <right style="medium"/>
      <top/>
      <bottom/>
    </border>
    <border>
      <left style="medium"/>
      <right style="medium"/>
      <top/>
      <bottom/>
    </border>
    <border>
      <left style="medium">
        <color indexed="8"/>
      </left>
      <right/>
      <top/>
      <bottom style="medium">
        <color indexed="8"/>
      </bottom>
    </border>
    <border>
      <left style="medium"/>
      <right/>
      <top/>
      <bottom style="medium"/>
    </border>
    <border>
      <left/>
      <right style="medium"/>
      <top/>
      <bottom style="medium"/>
    </border>
    <border>
      <left/>
      <right style="thin">
        <color indexed="8"/>
      </right>
      <top/>
      <bottom style="medium">
        <color indexed="8"/>
      </bottom>
    </border>
    <border>
      <left style="thin"/>
      <right/>
      <top/>
      <bottom style="medium">
        <color indexed="8"/>
      </botto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medium"/>
      <top style="thin"/>
      <bottom>
        <color indexed="63"/>
      </bottom>
    </border>
    <border>
      <left style="thin"/>
      <right>
        <color indexed="63"/>
      </right>
      <top style="medium"/>
      <bottom>
        <color indexed="63"/>
      </bottom>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top style="medium"/>
      <bottom/>
    </border>
    <border>
      <left style="thin">
        <color indexed="8"/>
      </left>
      <right style="thin"/>
      <top/>
      <bottom/>
    </border>
    <border>
      <left style="thin">
        <color indexed="8"/>
      </left>
      <right style="thin"/>
      <top/>
      <bottom style="medium"/>
    </border>
    <border>
      <left style="thin">
        <color indexed="8"/>
      </left>
      <right/>
      <top style="medium"/>
      <bottom/>
    </border>
    <border>
      <left style="thin">
        <color indexed="8"/>
      </left>
      <right/>
      <top/>
      <bottom/>
    </border>
    <border>
      <left style="thin">
        <color indexed="8"/>
      </left>
      <right/>
      <top/>
      <bottom style="medium"/>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lignment/>
      <protection/>
    </xf>
    <xf numFmtId="0" fontId="62" fillId="0" borderId="0">
      <alignment/>
      <protection/>
    </xf>
    <xf numFmtId="0" fontId="7" fillId="0" borderId="0">
      <alignment/>
      <protection/>
    </xf>
    <xf numFmtId="0" fontId="63" fillId="27" borderId="1" applyNumberFormat="0" applyAlignment="0" applyProtection="0"/>
    <xf numFmtId="0" fontId="64" fillId="0" borderId="0" applyNumberForma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cellStyleXfs>
  <cellXfs count="271">
    <xf numFmtId="0" fontId="0" fillId="0" borderId="0" xfId="0" applyAlignment="1">
      <alignment/>
    </xf>
    <xf numFmtId="0" fontId="2" fillId="33" borderId="10" xfId="52" applyNumberFormat="1" applyFont="1" applyFill="1" applyBorder="1" applyAlignment="1">
      <alignment horizontal="right" vertical="center" wrapText="1" readingOrder="1"/>
      <protection/>
    </xf>
    <xf numFmtId="0" fontId="2" fillId="33" borderId="11" xfId="52" applyNumberFormat="1" applyFont="1" applyFill="1" applyBorder="1" applyAlignment="1">
      <alignment horizontal="left" vertical="center" wrapText="1" readingOrder="1"/>
      <protection/>
    </xf>
    <xf numFmtId="3" fontId="2" fillId="33" borderId="11" xfId="52" applyNumberFormat="1" applyFont="1" applyFill="1" applyBorder="1" applyAlignment="1">
      <alignment horizontal="right" vertical="center" wrapText="1" readingOrder="1"/>
      <protection/>
    </xf>
    <xf numFmtId="0" fontId="3" fillId="0" borderId="10" xfId="52" applyNumberFormat="1" applyFont="1" applyFill="1" applyBorder="1" applyAlignment="1">
      <alignment vertical="center" wrapText="1" readingOrder="1"/>
      <protection/>
    </xf>
    <xf numFmtId="0" fontId="3" fillId="0" borderId="11" xfId="52" applyNumberFormat="1" applyFont="1" applyFill="1" applyBorder="1" applyAlignment="1">
      <alignment vertical="center" wrapText="1" readingOrder="1"/>
      <protection/>
    </xf>
    <xf numFmtId="3" fontId="3" fillId="0" borderId="11" xfId="52" applyNumberFormat="1" applyFont="1" applyFill="1" applyBorder="1" applyAlignment="1" applyProtection="1">
      <alignment vertical="center" wrapText="1" readingOrder="1"/>
      <protection locked="0"/>
    </xf>
    <xf numFmtId="3" fontId="3" fillId="0" borderId="11" xfId="52" applyNumberFormat="1" applyFont="1" applyFill="1" applyBorder="1" applyAlignment="1" applyProtection="1">
      <alignment horizontal="right" vertical="center" wrapText="1" readingOrder="1"/>
      <protection locked="0"/>
    </xf>
    <xf numFmtId="3" fontId="4" fillId="0" borderId="11" xfId="52" applyNumberFormat="1" applyFont="1" applyFill="1" applyBorder="1" applyAlignment="1" applyProtection="1">
      <alignment vertical="center" wrapText="1" readingOrder="1"/>
      <protection locked="0"/>
    </xf>
    <xf numFmtId="3" fontId="2" fillId="33" borderId="11" xfId="52" applyNumberFormat="1" applyFont="1" applyFill="1" applyBorder="1" applyAlignment="1" applyProtection="1">
      <alignment horizontal="left" vertical="center" wrapText="1" readingOrder="1"/>
      <protection locked="0"/>
    </xf>
    <xf numFmtId="3" fontId="2" fillId="33" borderId="11" xfId="52" applyNumberFormat="1" applyFont="1" applyFill="1" applyBorder="1" applyAlignment="1" applyProtection="1">
      <alignment horizontal="right" vertical="center" wrapText="1" readingOrder="1"/>
      <protection locked="0"/>
    </xf>
    <xf numFmtId="0" fontId="2" fillId="34" borderId="10" xfId="52" applyNumberFormat="1" applyFont="1" applyFill="1" applyBorder="1" applyAlignment="1">
      <alignment horizontal="center" vertical="center" wrapText="1" readingOrder="1"/>
      <protection/>
    </xf>
    <xf numFmtId="0" fontId="2" fillId="34" borderId="11" xfId="52" applyNumberFormat="1" applyFont="1" applyFill="1" applyBorder="1" applyAlignment="1">
      <alignment horizontal="left" vertical="center" wrapText="1" readingOrder="1"/>
      <protection/>
    </xf>
    <xf numFmtId="3" fontId="2" fillId="34" borderId="11" xfId="52" applyNumberFormat="1" applyFont="1" applyFill="1" applyBorder="1" applyAlignment="1">
      <alignment horizontal="right" vertical="center" wrapText="1" readingOrder="1"/>
      <protection/>
    </xf>
    <xf numFmtId="0" fontId="3" fillId="33" borderId="10" xfId="52" applyNumberFormat="1" applyFont="1" applyFill="1" applyBorder="1" applyAlignment="1">
      <alignment vertical="center" wrapText="1" readingOrder="1"/>
      <protection/>
    </xf>
    <xf numFmtId="0" fontId="2" fillId="33" borderId="11" xfId="52" applyNumberFormat="1" applyFont="1" applyFill="1" applyBorder="1" applyAlignment="1">
      <alignment vertical="center" wrapText="1" readingOrder="1"/>
      <protection/>
    </xf>
    <xf numFmtId="3" fontId="2" fillId="33" borderId="11" xfId="52" applyNumberFormat="1" applyFont="1" applyFill="1" applyBorder="1" applyAlignment="1" applyProtection="1">
      <alignment vertical="center" wrapText="1" readingOrder="1"/>
      <protection locked="0"/>
    </xf>
    <xf numFmtId="0" fontId="3" fillId="0" borderId="10" xfId="52" applyNumberFormat="1" applyFont="1" applyFill="1" applyBorder="1" applyAlignment="1">
      <alignment horizontal="center" vertical="center" wrapText="1" readingOrder="1"/>
      <protection/>
    </xf>
    <xf numFmtId="3" fontId="5" fillId="0" borderId="11" xfId="52" applyNumberFormat="1" applyFont="1" applyFill="1" applyBorder="1" applyAlignment="1" applyProtection="1">
      <alignment vertical="center" wrapText="1" readingOrder="1"/>
      <protection locked="0"/>
    </xf>
    <xf numFmtId="0" fontId="2" fillId="0" borderId="11" xfId="52" applyNumberFormat="1" applyFont="1" applyFill="1" applyBorder="1" applyAlignment="1">
      <alignment vertical="center" wrapText="1" readingOrder="1"/>
      <protection/>
    </xf>
    <xf numFmtId="0" fontId="2" fillId="0" borderId="10" xfId="52" applyNumberFormat="1" applyFont="1" applyFill="1" applyBorder="1" applyAlignment="1">
      <alignment horizontal="right" vertical="center" wrapText="1" readingOrder="1"/>
      <protection/>
    </xf>
    <xf numFmtId="0" fontId="3" fillId="0" borderId="11" xfId="52" applyNumberFormat="1" applyFont="1" applyFill="1" applyBorder="1" applyAlignment="1">
      <alignment horizontal="left" vertical="center" wrapText="1" readingOrder="1"/>
      <protection/>
    </xf>
    <xf numFmtId="3" fontId="3" fillId="0" borderId="11" xfId="52" applyNumberFormat="1" applyFont="1" applyFill="1" applyBorder="1" applyAlignment="1" applyProtection="1">
      <alignment horizontal="left" vertical="center" wrapText="1" readingOrder="1"/>
      <protection locked="0"/>
    </xf>
    <xf numFmtId="0" fontId="2" fillId="0" borderId="10" xfId="52" applyNumberFormat="1" applyFont="1" applyFill="1" applyBorder="1" applyAlignment="1">
      <alignment horizontal="center" vertical="center" wrapText="1" readingOrder="1"/>
      <protection/>
    </xf>
    <xf numFmtId="0" fontId="2" fillId="0" borderId="11" xfId="52" applyNumberFormat="1" applyFont="1" applyFill="1" applyBorder="1" applyAlignment="1">
      <alignment horizontal="left" vertical="center" wrapText="1" readingOrder="1"/>
      <protection/>
    </xf>
    <xf numFmtId="3" fontId="2" fillId="0" borderId="11" xfId="52" applyNumberFormat="1" applyFont="1" applyFill="1" applyBorder="1" applyAlignment="1">
      <alignment horizontal="left" vertical="center" wrapText="1" readingOrder="1"/>
      <protection/>
    </xf>
    <xf numFmtId="3" fontId="2" fillId="34" borderId="11" xfId="52" applyNumberFormat="1" applyFont="1" applyFill="1" applyBorder="1" applyAlignment="1" applyProtection="1">
      <alignment horizontal="left" vertical="center" wrapText="1" readingOrder="1"/>
      <protection locked="0"/>
    </xf>
    <xf numFmtId="3" fontId="2" fillId="34" borderId="11" xfId="52" applyNumberFormat="1" applyFont="1" applyFill="1" applyBorder="1" applyAlignment="1" applyProtection="1">
      <alignment horizontal="right" vertical="center" wrapText="1" readingOrder="1"/>
      <protection locked="0"/>
    </xf>
    <xf numFmtId="0" fontId="3" fillId="0" borderId="10" xfId="52" applyNumberFormat="1" applyFont="1" applyFill="1" applyBorder="1" applyAlignment="1">
      <alignment horizontal="right" vertical="center" wrapText="1" readingOrder="1"/>
      <protection/>
    </xf>
    <xf numFmtId="3" fontId="3" fillId="0" borderId="11" xfId="52" applyNumberFormat="1" applyFont="1" applyFill="1" applyBorder="1" applyAlignment="1">
      <alignment horizontal="left" vertical="center" wrapText="1" readingOrder="1"/>
      <protection/>
    </xf>
    <xf numFmtId="0" fontId="2" fillId="35" borderId="10" xfId="52" applyNumberFormat="1" applyFont="1" applyFill="1" applyBorder="1" applyAlignment="1">
      <alignment horizontal="center" vertical="center" wrapText="1" readingOrder="1"/>
      <protection/>
    </xf>
    <xf numFmtId="0" fontId="2" fillId="35" borderId="11" xfId="52" applyNumberFormat="1" applyFont="1" applyFill="1" applyBorder="1" applyAlignment="1">
      <alignment horizontal="left" vertical="center" wrapText="1" readingOrder="1"/>
      <protection/>
    </xf>
    <xf numFmtId="3" fontId="3" fillId="35" borderId="11" xfId="52" applyNumberFormat="1" applyFont="1" applyFill="1" applyBorder="1" applyAlignment="1" applyProtection="1">
      <alignment horizontal="left" vertical="center" wrapText="1" readingOrder="1"/>
      <protection locked="0"/>
    </xf>
    <xf numFmtId="0" fontId="2" fillId="0" borderId="10" xfId="52" applyNumberFormat="1" applyFont="1" applyFill="1" applyBorder="1" applyAlignment="1">
      <alignment horizontal="right" vertical="top" wrapText="1" readingOrder="1"/>
      <protection/>
    </xf>
    <xf numFmtId="0" fontId="2" fillId="0" borderId="11" xfId="52" applyNumberFormat="1" applyFont="1" applyFill="1" applyBorder="1" applyAlignment="1">
      <alignment horizontal="right" vertical="top" wrapText="1" readingOrder="1"/>
      <protection/>
    </xf>
    <xf numFmtId="0" fontId="5" fillId="0" borderId="10" xfId="53" applyFont="1" applyFill="1" applyBorder="1">
      <alignment/>
      <protection/>
    </xf>
    <xf numFmtId="0" fontId="5" fillId="0" borderId="11" xfId="53" applyFont="1" applyFill="1" applyBorder="1">
      <alignment/>
      <protection/>
    </xf>
    <xf numFmtId="0" fontId="5" fillId="0" borderId="12" xfId="53" applyFont="1" applyFill="1" applyBorder="1">
      <alignment/>
      <protection/>
    </xf>
    <xf numFmtId="0" fontId="5" fillId="0" borderId="13" xfId="53" applyFont="1" applyFill="1" applyBorder="1">
      <alignment/>
      <protection/>
    </xf>
    <xf numFmtId="0" fontId="5" fillId="0" borderId="11" xfId="53" applyFont="1" applyFill="1" applyBorder="1" applyAlignment="1">
      <alignment horizontal="right"/>
      <protection/>
    </xf>
    <xf numFmtId="0" fontId="5" fillId="0" borderId="13" xfId="53" applyFont="1" applyFill="1" applyBorder="1" applyAlignment="1">
      <alignment horizontal="right"/>
      <protection/>
    </xf>
    <xf numFmtId="0" fontId="3" fillId="0" borderId="14" xfId="52" applyNumberFormat="1" applyFont="1" applyFill="1" applyBorder="1" applyAlignment="1">
      <alignment horizontal="center" vertical="center" wrapText="1" readingOrder="1"/>
      <protection/>
    </xf>
    <xf numFmtId="0" fontId="3" fillId="0" borderId="15" xfId="52" applyNumberFormat="1" applyFont="1" applyFill="1" applyBorder="1" applyAlignment="1">
      <alignment horizontal="center" vertical="center" wrapText="1" readingOrder="1"/>
      <protection/>
    </xf>
    <xf numFmtId="0" fontId="3" fillId="0" borderId="16" xfId="52" applyNumberFormat="1" applyFont="1" applyFill="1" applyBorder="1" applyAlignment="1">
      <alignment horizontal="center" vertical="center" wrapText="1" readingOrder="1"/>
      <protection/>
    </xf>
    <xf numFmtId="3" fontId="3" fillId="0" borderId="13" xfId="52" applyNumberFormat="1" applyFont="1" applyFill="1" applyBorder="1" applyAlignment="1" applyProtection="1">
      <alignment horizontal="right" vertical="center" wrapText="1" readingOrder="1"/>
      <protection locked="0"/>
    </xf>
    <xf numFmtId="0" fontId="70" fillId="0" borderId="0" xfId="0" applyFont="1" applyFill="1" applyAlignment="1">
      <alignment vertical="center" wrapText="1"/>
    </xf>
    <xf numFmtId="0" fontId="6" fillId="0" borderId="0" xfId="53" applyFont="1" applyFill="1" applyBorder="1" applyAlignment="1">
      <alignment vertical="center" wrapText="1"/>
      <protection/>
    </xf>
    <xf numFmtId="10" fontId="6" fillId="0" borderId="0" xfId="53" applyNumberFormat="1" applyFont="1" applyFill="1" applyBorder="1" applyAlignment="1">
      <alignment vertical="center" wrapText="1"/>
      <protection/>
    </xf>
    <xf numFmtId="0" fontId="71" fillId="0" borderId="11" xfId="52" applyNumberFormat="1" applyFont="1" applyFill="1" applyBorder="1" applyAlignment="1">
      <alignment horizontal="center" vertical="center" wrapText="1" readingOrder="1"/>
      <protection/>
    </xf>
    <xf numFmtId="3" fontId="71" fillId="0" borderId="11" xfId="52" applyNumberFormat="1" applyFont="1" applyFill="1" applyBorder="1" applyAlignment="1">
      <alignment horizontal="center" vertical="center" wrapText="1" readingOrder="1"/>
      <protection/>
    </xf>
    <xf numFmtId="0" fontId="72" fillId="36" borderId="11" xfId="52" applyNumberFormat="1" applyFont="1" applyFill="1" applyBorder="1" applyAlignment="1">
      <alignment horizontal="center" vertical="center" wrapText="1" readingOrder="1"/>
      <protection/>
    </xf>
    <xf numFmtId="0" fontId="72" fillId="36" borderId="11" xfId="52" applyNumberFormat="1" applyFont="1" applyFill="1" applyBorder="1" applyAlignment="1">
      <alignment horizontal="left" vertical="center" wrapText="1" readingOrder="1"/>
      <protection/>
    </xf>
    <xf numFmtId="3" fontId="72" fillId="36" borderId="11" xfId="52" applyNumberFormat="1" applyFont="1" applyFill="1" applyBorder="1" applyAlignment="1">
      <alignment horizontal="right" vertical="center" wrapText="1" readingOrder="1"/>
      <protection/>
    </xf>
    <xf numFmtId="10" fontId="72" fillId="36" borderId="11" xfId="52" applyNumberFormat="1" applyFont="1" applyFill="1" applyBorder="1" applyAlignment="1">
      <alignment horizontal="right" vertical="center" wrapText="1" readingOrder="1"/>
      <protection/>
    </xf>
    <xf numFmtId="165" fontId="73" fillId="0" borderId="0" xfId="52" applyNumberFormat="1" applyFont="1" applyFill="1" applyBorder="1" applyAlignment="1">
      <alignment horizontal="right" vertical="center" wrapText="1" readingOrder="1"/>
      <protection/>
    </xf>
    <xf numFmtId="0" fontId="72" fillId="37" borderId="11" xfId="52" applyNumberFormat="1" applyFont="1" applyFill="1" applyBorder="1" applyAlignment="1">
      <alignment horizontal="right" vertical="center" wrapText="1" readingOrder="1"/>
      <protection/>
    </xf>
    <xf numFmtId="0" fontId="72" fillId="37" borderId="11" xfId="52" applyNumberFormat="1" applyFont="1" applyFill="1" applyBorder="1" applyAlignment="1">
      <alignment horizontal="left" vertical="center" wrapText="1" readingOrder="1"/>
      <protection/>
    </xf>
    <xf numFmtId="3" fontId="72" fillId="37" borderId="11" xfId="52" applyNumberFormat="1" applyFont="1" applyFill="1" applyBorder="1" applyAlignment="1">
      <alignment horizontal="right" vertical="center" wrapText="1" readingOrder="1"/>
      <protection/>
    </xf>
    <xf numFmtId="10" fontId="72" fillId="38" borderId="11" xfId="52" applyNumberFormat="1" applyFont="1" applyFill="1" applyBorder="1" applyAlignment="1">
      <alignment horizontal="right" vertical="center" wrapText="1" readingOrder="1"/>
      <protection/>
    </xf>
    <xf numFmtId="0" fontId="71" fillId="0" borderId="11" xfId="52" applyNumberFormat="1" applyFont="1" applyFill="1" applyBorder="1" applyAlignment="1">
      <alignment vertical="center" wrapText="1" readingOrder="1"/>
      <protection/>
    </xf>
    <xf numFmtId="3" fontId="71" fillId="0" borderId="11" xfId="52" applyNumberFormat="1" applyFont="1" applyFill="1" applyBorder="1" applyAlignment="1" applyProtection="1">
      <alignment horizontal="right" vertical="center" wrapText="1" readingOrder="1"/>
      <protection locked="0"/>
    </xf>
    <xf numFmtId="10" fontId="72" fillId="0" borderId="11" xfId="52" applyNumberFormat="1" applyFont="1" applyFill="1" applyBorder="1" applyAlignment="1">
      <alignment horizontal="right" vertical="center" wrapText="1" readingOrder="1"/>
      <protection/>
    </xf>
    <xf numFmtId="3" fontId="72" fillId="37" borderId="11" xfId="52" applyNumberFormat="1" applyFont="1" applyFill="1" applyBorder="1" applyAlignment="1" applyProtection="1">
      <alignment horizontal="right" vertical="center" wrapText="1" readingOrder="1"/>
      <protection locked="0"/>
    </xf>
    <xf numFmtId="0" fontId="71" fillId="37" borderId="11" xfId="52" applyNumberFormat="1" applyFont="1" applyFill="1" applyBorder="1" applyAlignment="1">
      <alignment vertical="center" wrapText="1" readingOrder="1"/>
      <protection/>
    </xf>
    <xf numFmtId="0" fontId="72" fillId="37" borderId="11" xfId="52" applyNumberFormat="1" applyFont="1" applyFill="1" applyBorder="1" applyAlignment="1">
      <alignment vertical="center" wrapText="1" readingOrder="1"/>
      <protection/>
    </xf>
    <xf numFmtId="0" fontId="72" fillId="0" borderId="11" xfId="52" applyNumberFormat="1" applyFont="1" applyFill="1" applyBorder="1" applyAlignment="1">
      <alignment horizontal="right" vertical="center" wrapText="1" readingOrder="1"/>
      <protection/>
    </xf>
    <xf numFmtId="0" fontId="71" fillId="0" borderId="11" xfId="52" applyNumberFormat="1" applyFont="1" applyFill="1" applyBorder="1" applyAlignment="1">
      <alignment horizontal="left" vertical="center" wrapText="1" readingOrder="1"/>
      <protection/>
    </xf>
    <xf numFmtId="0" fontId="72" fillId="0" borderId="11" xfId="52" applyNumberFormat="1" applyFont="1" applyFill="1" applyBorder="1" applyAlignment="1">
      <alignment horizontal="center" vertical="center" wrapText="1" readingOrder="1"/>
      <protection/>
    </xf>
    <xf numFmtId="0" fontId="72" fillId="0" borderId="11" xfId="52" applyNumberFormat="1" applyFont="1" applyFill="1" applyBorder="1" applyAlignment="1">
      <alignment horizontal="left" vertical="center" wrapText="1" readingOrder="1"/>
      <protection/>
    </xf>
    <xf numFmtId="3" fontId="72" fillId="0" borderId="11" xfId="52" applyNumberFormat="1" applyFont="1" applyFill="1" applyBorder="1" applyAlignment="1">
      <alignment horizontal="right" vertical="center" wrapText="1" readingOrder="1"/>
      <protection/>
    </xf>
    <xf numFmtId="3" fontId="72" fillId="36" borderId="11" xfId="52" applyNumberFormat="1" applyFont="1" applyFill="1" applyBorder="1" applyAlignment="1" applyProtection="1">
      <alignment horizontal="right" vertical="center" wrapText="1" readingOrder="1"/>
      <protection locked="0"/>
    </xf>
    <xf numFmtId="0" fontId="71" fillId="0" borderId="11" xfId="52" applyNumberFormat="1" applyFont="1" applyFill="1" applyBorder="1" applyAlignment="1">
      <alignment horizontal="right" vertical="center" wrapText="1" readingOrder="1"/>
      <protection/>
    </xf>
    <xf numFmtId="3" fontId="71" fillId="0" borderId="11" xfId="52" applyNumberFormat="1" applyFont="1" applyFill="1" applyBorder="1" applyAlignment="1">
      <alignment horizontal="right" vertical="center" wrapText="1" readingOrder="1"/>
      <protection/>
    </xf>
    <xf numFmtId="0" fontId="72" fillId="39" borderId="17" xfId="52" applyNumberFormat="1" applyFont="1" applyFill="1" applyBorder="1" applyAlignment="1">
      <alignment horizontal="center" vertical="center" wrapText="1" readingOrder="1"/>
      <protection/>
    </xf>
    <xf numFmtId="0" fontId="72" fillId="39" borderId="18" xfId="52" applyNumberFormat="1" applyFont="1" applyFill="1" applyBorder="1" applyAlignment="1">
      <alignment horizontal="left" vertical="center" wrapText="1" readingOrder="1"/>
      <protection/>
    </xf>
    <xf numFmtId="3" fontId="71" fillId="39" borderId="18" xfId="52" applyNumberFormat="1" applyFont="1" applyFill="1" applyBorder="1" applyAlignment="1" applyProtection="1">
      <alignment horizontal="left" vertical="center" wrapText="1" readingOrder="1"/>
      <protection locked="0"/>
    </xf>
    <xf numFmtId="3" fontId="72" fillId="39" borderId="18" xfId="52" applyNumberFormat="1" applyFont="1" applyFill="1" applyBorder="1" applyAlignment="1" applyProtection="1">
      <alignment horizontal="right" vertical="center" wrapText="1" readingOrder="1"/>
      <protection locked="0"/>
    </xf>
    <xf numFmtId="0" fontId="72" fillId="0" borderId="14" xfId="52" applyNumberFormat="1" applyFont="1" applyFill="1" applyBorder="1" applyAlignment="1">
      <alignment horizontal="center" vertical="center" wrapText="1" readingOrder="1"/>
      <protection/>
    </xf>
    <xf numFmtId="0" fontId="71" fillId="0" borderId="15" xfId="52" applyNumberFormat="1" applyFont="1" applyFill="1" applyBorder="1" applyAlignment="1">
      <alignment horizontal="left" vertical="center" wrapText="1" readingOrder="1"/>
      <protection/>
    </xf>
    <xf numFmtId="3" fontId="71" fillId="0" borderId="15" xfId="52" applyNumberFormat="1" applyFont="1" applyFill="1" applyBorder="1" applyAlignment="1" applyProtection="1">
      <alignment horizontal="left" vertical="center" wrapText="1" readingOrder="1"/>
      <protection locked="0"/>
    </xf>
    <xf numFmtId="3" fontId="72" fillId="0" borderId="15" xfId="52" applyNumberFormat="1" applyFont="1" applyFill="1" applyBorder="1" applyAlignment="1" applyProtection="1">
      <alignment horizontal="right" vertical="center" wrapText="1" readingOrder="1"/>
      <protection locked="0"/>
    </xf>
    <xf numFmtId="0" fontId="72" fillId="0" borderId="10" xfId="52" applyNumberFormat="1" applyFont="1" applyFill="1" applyBorder="1" applyAlignment="1">
      <alignment horizontal="center" vertical="center" wrapText="1" readingOrder="1"/>
      <protection/>
    </xf>
    <xf numFmtId="3" fontId="71" fillId="0" borderId="11" xfId="52" applyNumberFormat="1" applyFont="1" applyFill="1" applyBorder="1" applyAlignment="1" applyProtection="1">
      <alignment horizontal="left" vertical="center" wrapText="1" readingOrder="1"/>
      <protection locked="0"/>
    </xf>
    <xf numFmtId="3" fontId="72" fillId="0" borderId="11" xfId="52" applyNumberFormat="1" applyFont="1" applyFill="1" applyBorder="1" applyAlignment="1" applyProtection="1">
      <alignment horizontal="right" vertical="center" wrapText="1" readingOrder="1"/>
      <protection locked="0"/>
    </xf>
    <xf numFmtId="0" fontId="72" fillId="0" borderId="10" xfId="52" applyNumberFormat="1" applyFont="1" applyFill="1" applyBorder="1" applyAlignment="1">
      <alignment horizontal="right" vertical="top" wrapText="1" readingOrder="1"/>
      <protection/>
    </xf>
    <xf numFmtId="0" fontId="71" fillId="0" borderId="11" xfId="52" applyNumberFormat="1" applyFont="1" applyFill="1" applyBorder="1" applyAlignment="1">
      <alignment horizontal="left" vertical="top" wrapText="1" readingOrder="1"/>
      <protection/>
    </xf>
    <xf numFmtId="0" fontId="72" fillId="0" borderId="11" xfId="52" applyNumberFormat="1" applyFont="1" applyFill="1" applyBorder="1" applyAlignment="1">
      <alignment horizontal="left" vertical="top" wrapText="1" readingOrder="1"/>
      <protection/>
    </xf>
    <xf numFmtId="0" fontId="72" fillId="0" borderId="11" xfId="52" applyNumberFormat="1" applyFont="1" applyFill="1" applyBorder="1" applyAlignment="1">
      <alignment horizontal="right" vertical="top" wrapText="1" readingOrder="1"/>
      <protection/>
    </xf>
    <xf numFmtId="0" fontId="74" fillId="0" borderId="0" xfId="52" applyNumberFormat="1" applyFont="1" applyFill="1" applyBorder="1" applyAlignment="1">
      <alignment horizontal="right" vertical="center" wrapText="1" readingOrder="1"/>
      <protection/>
    </xf>
    <xf numFmtId="0" fontId="74" fillId="0" borderId="0" xfId="52" applyNumberFormat="1" applyFont="1" applyFill="1" applyBorder="1" applyAlignment="1">
      <alignment horizontal="left" vertical="center" wrapText="1" readingOrder="1"/>
      <protection/>
    </xf>
    <xf numFmtId="0" fontId="3" fillId="0" borderId="0" xfId="54" applyFont="1">
      <alignment/>
      <protection/>
    </xf>
    <xf numFmtId="10" fontId="3" fillId="0" borderId="0" xfId="54" applyNumberFormat="1" applyFont="1">
      <alignment/>
      <protection/>
    </xf>
    <xf numFmtId="0" fontId="8" fillId="0" borderId="0" xfId="54" applyFont="1">
      <alignment/>
      <protection/>
    </xf>
    <xf numFmtId="3" fontId="8" fillId="0" borderId="0" xfId="54" applyNumberFormat="1" applyFont="1">
      <alignment/>
      <protection/>
    </xf>
    <xf numFmtId="10" fontId="8" fillId="0" borderId="0" xfId="54" applyNumberFormat="1" applyFont="1">
      <alignment/>
      <protection/>
    </xf>
    <xf numFmtId="0" fontId="2" fillId="0" borderId="0" xfId="54" applyFont="1">
      <alignment/>
      <protection/>
    </xf>
    <xf numFmtId="0" fontId="10" fillId="40" borderId="19" xfId="52" applyNumberFormat="1" applyFont="1" applyFill="1" applyBorder="1" applyAlignment="1">
      <alignment horizontal="center" vertical="center" wrapText="1" readingOrder="1"/>
      <protection/>
    </xf>
    <xf numFmtId="0" fontId="10" fillId="40" borderId="20" xfId="52" applyNumberFormat="1" applyFont="1" applyFill="1" applyBorder="1" applyAlignment="1">
      <alignment horizontal="center" vertical="center" wrapText="1" readingOrder="1"/>
      <protection/>
    </xf>
    <xf numFmtId="0" fontId="75" fillId="41" borderId="11" xfId="52" applyNumberFormat="1" applyFont="1" applyFill="1" applyBorder="1" applyAlignment="1">
      <alignment horizontal="center" vertical="center" wrapText="1" readingOrder="1"/>
      <protection/>
    </xf>
    <xf numFmtId="10" fontId="75" fillId="41" borderId="11" xfId="52" applyNumberFormat="1" applyFont="1" applyFill="1" applyBorder="1" applyAlignment="1">
      <alignment horizontal="center" vertical="center" wrapText="1" readingOrder="1"/>
      <protection/>
    </xf>
    <xf numFmtId="0" fontId="5" fillId="0" borderId="11" xfId="53" applyFont="1" applyFill="1" applyBorder="1" applyAlignment="1">
      <alignment vertical="center" wrapText="1"/>
      <protection/>
    </xf>
    <xf numFmtId="0" fontId="5" fillId="0" borderId="13" xfId="53" applyFont="1" applyFill="1" applyBorder="1" applyAlignment="1">
      <alignment vertical="center" wrapText="1"/>
      <protection/>
    </xf>
    <xf numFmtId="3" fontId="14" fillId="0" borderId="0" xfId="0" applyNumberFormat="1" applyFont="1" applyAlignment="1">
      <alignment/>
    </xf>
    <xf numFmtId="3" fontId="15" fillId="0" borderId="0" xfId="0" applyNumberFormat="1" applyFont="1" applyAlignment="1">
      <alignment horizontal="left"/>
    </xf>
    <xf numFmtId="3" fontId="15" fillId="0" borderId="0" xfId="0" applyNumberFormat="1" applyFont="1" applyAlignment="1">
      <alignment/>
    </xf>
    <xf numFmtId="0" fontId="14" fillId="0" borderId="0" xfId="0" applyFont="1" applyAlignment="1">
      <alignment horizontal="left"/>
    </xf>
    <xf numFmtId="0" fontId="16" fillId="0" borderId="0" xfId="0" applyFont="1" applyBorder="1" applyAlignment="1">
      <alignment horizontal="center"/>
    </xf>
    <xf numFmtId="3" fontId="14" fillId="0" borderId="0" xfId="0" applyNumberFormat="1" applyFont="1" applyAlignment="1">
      <alignment horizontal="left"/>
    </xf>
    <xf numFmtId="0" fontId="0" fillId="0" borderId="0" xfId="0" applyAlignment="1">
      <alignment horizontal="center" vertical="center"/>
    </xf>
    <xf numFmtId="3" fontId="15" fillId="37" borderId="21" xfId="0" applyNumberFormat="1" applyFont="1" applyFill="1" applyBorder="1" applyAlignment="1">
      <alignment/>
    </xf>
    <xf numFmtId="3" fontId="15" fillId="37" borderId="22" xfId="0" applyNumberFormat="1" applyFont="1" applyFill="1" applyBorder="1" applyAlignment="1">
      <alignment/>
    </xf>
    <xf numFmtId="3" fontId="15" fillId="37" borderId="23" xfId="0" applyNumberFormat="1" applyFont="1" applyFill="1" applyBorder="1" applyAlignment="1">
      <alignment/>
    </xf>
    <xf numFmtId="3" fontId="14" fillId="0" borderId="24" xfId="0" applyNumberFormat="1" applyFont="1" applyBorder="1" applyAlignment="1">
      <alignment horizontal="centerContinuous"/>
    </xf>
    <xf numFmtId="3" fontId="14" fillId="0" borderId="25" xfId="0" applyNumberFormat="1" applyFont="1" applyBorder="1" applyAlignment="1">
      <alignment horizontal="center"/>
    </xf>
    <xf numFmtId="3" fontId="14" fillId="0" borderId="26" xfId="0" applyNumberFormat="1" applyFont="1" applyBorder="1" applyAlignment="1">
      <alignment horizontal="centerContinuous"/>
    </xf>
    <xf numFmtId="3" fontId="14" fillId="0" borderId="23" xfId="0" applyNumberFormat="1" applyFont="1" applyBorder="1" applyAlignment="1">
      <alignment horizontal="center"/>
    </xf>
    <xf numFmtId="3" fontId="14" fillId="0" borderId="23" xfId="0" applyNumberFormat="1" applyFont="1" applyBorder="1" applyAlignment="1" quotePrefix="1">
      <alignment horizontal="centerContinuous"/>
    </xf>
    <xf numFmtId="0" fontId="14" fillId="42" borderId="27" xfId="0" applyFont="1" applyFill="1" applyBorder="1" applyAlignment="1" quotePrefix="1">
      <alignment horizontal="center"/>
    </xf>
    <xf numFmtId="0" fontId="14" fillId="0" borderId="28" xfId="0" applyFont="1" applyBorder="1" applyAlignment="1" quotePrefix="1">
      <alignment horizontal="center"/>
    </xf>
    <xf numFmtId="3" fontId="14" fillId="0" borderId="29" xfId="0" applyNumberFormat="1" applyFont="1" applyBorder="1" applyAlignment="1">
      <alignment/>
    </xf>
    <xf numFmtId="3" fontId="14" fillId="0" borderId="30" xfId="0" applyNumberFormat="1" applyFont="1" applyBorder="1" applyAlignment="1">
      <alignment/>
    </xf>
    <xf numFmtId="3" fontId="14" fillId="0" borderId="31" xfId="0" applyNumberFormat="1" applyFont="1" applyBorder="1" applyAlignment="1">
      <alignment/>
    </xf>
    <xf numFmtId="3" fontId="14" fillId="0" borderId="22" xfId="0" applyNumberFormat="1" applyFont="1" applyBorder="1" applyAlignment="1">
      <alignment/>
    </xf>
    <xf numFmtId="3" fontId="14" fillId="43" borderId="32" xfId="0" applyNumberFormat="1" applyFont="1" applyFill="1" applyBorder="1" applyAlignment="1">
      <alignment/>
    </xf>
    <xf numFmtId="3" fontId="14" fillId="44" borderId="33" xfId="0" applyNumberFormat="1" applyFont="1" applyFill="1" applyBorder="1" applyAlignment="1">
      <alignment/>
    </xf>
    <xf numFmtId="3" fontId="15" fillId="0" borderId="29" xfId="0" applyNumberFormat="1" applyFont="1" applyBorder="1" applyAlignment="1">
      <alignment horizontal="centerContinuous"/>
    </xf>
    <xf numFmtId="3" fontId="15" fillId="0" borderId="34" xfId="0" applyNumberFormat="1" applyFont="1" applyBorder="1" applyAlignment="1">
      <alignment horizontal="left"/>
    </xf>
    <xf numFmtId="3" fontId="14" fillId="0" borderId="35" xfId="0" applyNumberFormat="1" applyFont="1" applyBorder="1" applyAlignment="1">
      <alignment/>
    </xf>
    <xf numFmtId="4" fontId="14" fillId="0" borderId="22" xfId="0" applyNumberFormat="1" applyFont="1" applyBorder="1" applyAlignment="1">
      <alignment horizontal="right"/>
    </xf>
    <xf numFmtId="4" fontId="14" fillId="43" borderId="32" xfId="0" applyNumberFormat="1" applyFont="1" applyFill="1" applyBorder="1" applyAlignment="1">
      <alignment horizontal="right"/>
    </xf>
    <xf numFmtId="3" fontId="14" fillId="44" borderId="36" xfId="0" applyNumberFormat="1" applyFont="1" applyFill="1" applyBorder="1" applyAlignment="1">
      <alignment horizontal="left"/>
    </xf>
    <xf numFmtId="3" fontId="15" fillId="0" borderId="29" xfId="0" applyNumberFormat="1" applyFont="1" applyBorder="1" applyAlignment="1">
      <alignment/>
    </xf>
    <xf numFmtId="3" fontId="14" fillId="0" borderId="34" xfId="0" applyNumberFormat="1" applyFont="1" applyBorder="1" applyAlignment="1">
      <alignment horizontal="left"/>
    </xf>
    <xf numFmtId="4" fontId="14" fillId="0" borderId="22" xfId="0" applyNumberFormat="1" applyFont="1" applyBorder="1" applyAlignment="1">
      <alignment horizontal="centerContinuous"/>
    </xf>
    <xf numFmtId="4" fontId="14" fillId="43" borderId="32" xfId="0" applyNumberFormat="1" applyFont="1" applyFill="1" applyBorder="1" applyAlignment="1">
      <alignment horizontal="centerContinuous"/>
    </xf>
    <xf numFmtId="3" fontId="14" fillId="44" borderId="36" xfId="0" applyNumberFormat="1" applyFont="1" applyFill="1" applyBorder="1" applyAlignment="1">
      <alignment horizontal="centerContinuous"/>
    </xf>
    <xf numFmtId="3" fontId="14" fillId="0" borderId="34" xfId="0" applyNumberFormat="1" applyFont="1" applyBorder="1" applyAlignment="1">
      <alignment/>
    </xf>
    <xf numFmtId="4" fontId="14" fillId="0" borderId="22" xfId="0" applyNumberFormat="1" applyFont="1" applyBorder="1" applyAlignment="1">
      <alignment/>
    </xf>
    <xf numFmtId="4" fontId="14" fillId="43" borderId="32" xfId="0" applyNumberFormat="1" applyFont="1" applyFill="1" applyBorder="1" applyAlignment="1">
      <alignment/>
    </xf>
    <xf numFmtId="3" fontId="14" fillId="44" borderId="36" xfId="0" applyNumberFormat="1" applyFont="1" applyFill="1" applyBorder="1" applyAlignment="1">
      <alignment/>
    </xf>
    <xf numFmtId="3" fontId="15" fillId="0" borderId="29" xfId="0" applyNumberFormat="1" applyFont="1" applyBorder="1" applyAlignment="1">
      <alignment horizontal="centerContinuous" vertical="top"/>
    </xf>
    <xf numFmtId="3" fontId="15" fillId="0" borderId="34" xfId="0" applyNumberFormat="1" applyFont="1" applyBorder="1" applyAlignment="1">
      <alignment horizontal="left" vertical="top" wrapText="1"/>
    </xf>
    <xf numFmtId="4" fontId="14" fillId="43" borderId="32" xfId="0" applyNumberFormat="1" applyFont="1" applyFill="1" applyBorder="1" applyAlignment="1">
      <alignment horizontal="right"/>
    </xf>
    <xf numFmtId="4" fontId="14" fillId="0" borderId="22" xfId="0" applyNumberFormat="1" applyFont="1" applyBorder="1" applyAlignment="1">
      <alignment horizontal="center"/>
    </xf>
    <xf numFmtId="3" fontId="14" fillId="0" borderId="37" xfId="0" applyNumberFormat="1" applyFont="1" applyBorder="1" applyAlignment="1">
      <alignment/>
    </xf>
    <xf numFmtId="3" fontId="14" fillId="0" borderId="38" xfId="0" applyNumberFormat="1" applyFont="1" applyBorder="1" applyAlignment="1">
      <alignment/>
    </xf>
    <xf numFmtId="3" fontId="14" fillId="0" borderId="39" xfId="0" applyNumberFormat="1" applyFont="1" applyBorder="1" applyAlignment="1">
      <alignment/>
    </xf>
    <xf numFmtId="3" fontId="14" fillId="0" borderId="40" xfId="0" applyNumberFormat="1" applyFont="1" applyBorder="1" applyAlignment="1">
      <alignment/>
    </xf>
    <xf numFmtId="3" fontId="14" fillId="43" borderId="41" xfId="0" applyNumberFormat="1" applyFont="1" applyFill="1" applyBorder="1" applyAlignment="1">
      <alignment/>
    </xf>
    <xf numFmtId="3" fontId="14" fillId="44" borderId="28" xfId="0" applyNumberFormat="1" applyFont="1" applyFill="1" applyBorder="1" applyAlignment="1">
      <alignment/>
    </xf>
    <xf numFmtId="0" fontId="20" fillId="0" borderId="0" xfId="54" applyFont="1">
      <alignment/>
      <protection/>
    </xf>
    <xf numFmtId="3" fontId="21" fillId="0" borderId="0" xfId="0" applyNumberFormat="1" applyFont="1" applyAlignment="1">
      <alignment horizontal="left"/>
    </xf>
    <xf numFmtId="3" fontId="14" fillId="0" borderId="0" xfId="0" applyNumberFormat="1" applyFont="1" applyBorder="1" applyAlignment="1">
      <alignment/>
    </xf>
    <xf numFmtId="3" fontId="15" fillId="0" borderId="0" xfId="0" applyNumberFormat="1" applyFont="1" applyBorder="1" applyAlignment="1">
      <alignment horizontal="left"/>
    </xf>
    <xf numFmtId="0" fontId="21" fillId="0" borderId="0" xfId="0" applyFont="1" applyAlignment="1">
      <alignment horizontal="left"/>
    </xf>
    <xf numFmtId="3" fontId="71" fillId="0" borderId="15" xfId="52" applyNumberFormat="1" applyFont="1" applyFill="1" applyBorder="1" applyAlignment="1" applyProtection="1">
      <alignment horizontal="right" vertical="center" wrapText="1" readingOrder="1"/>
      <protection locked="0"/>
    </xf>
    <xf numFmtId="0" fontId="0" fillId="0" borderId="0" xfId="0" applyNumberFormat="1" applyAlignment="1">
      <alignment/>
    </xf>
    <xf numFmtId="0" fontId="2" fillId="34" borderId="42" xfId="52" applyNumberFormat="1" applyFont="1" applyFill="1" applyBorder="1" applyAlignment="1">
      <alignment horizontal="right" vertical="center" wrapText="1" readingOrder="1"/>
      <protection/>
    </xf>
    <xf numFmtId="0" fontId="2" fillId="33" borderId="42" xfId="52" applyNumberFormat="1" applyFont="1" applyFill="1" applyBorder="1" applyAlignment="1">
      <alignment horizontal="right" vertical="center" wrapText="1" readingOrder="1"/>
      <protection/>
    </xf>
    <xf numFmtId="0" fontId="3" fillId="0" borderId="42" xfId="52" applyNumberFormat="1" applyFont="1" applyFill="1" applyBorder="1" applyAlignment="1" applyProtection="1">
      <alignment horizontal="left" vertical="center" wrapText="1" readingOrder="1"/>
      <protection locked="0"/>
    </xf>
    <xf numFmtId="0" fontId="3" fillId="0" borderId="42" xfId="52" applyNumberFormat="1" applyFont="1" applyFill="1" applyBorder="1" applyAlignment="1" applyProtection="1">
      <alignment horizontal="right" vertical="center" wrapText="1" readingOrder="1"/>
      <protection locked="0"/>
    </xf>
    <xf numFmtId="0" fontId="2" fillId="33" borderId="42" xfId="52" applyNumberFormat="1" applyFont="1" applyFill="1" applyBorder="1" applyAlignment="1" applyProtection="1">
      <alignment horizontal="right" vertical="center" wrapText="1" readingOrder="1"/>
      <protection locked="0"/>
    </xf>
    <xf numFmtId="0" fontId="3" fillId="33" borderId="42" xfId="52" applyNumberFormat="1" applyFont="1" applyFill="1" applyBorder="1" applyAlignment="1" applyProtection="1">
      <alignment horizontal="left" vertical="center" wrapText="1" readingOrder="1"/>
      <protection locked="0"/>
    </xf>
    <xf numFmtId="0" fontId="2" fillId="0" borderId="42" xfId="52" applyNumberFormat="1" applyFont="1" applyFill="1" applyBorder="1" applyAlignment="1">
      <alignment horizontal="right" vertical="center" wrapText="1" readingOrder="1"/>
      <protection/>
    </xf>
    <xf numFmtId="0" fontId="2" fillId="34" borderId="42" xfId="52" applyNumberFormat="1" applyFont="1" applyFill="1" applyBorder="1" applyAlignment="1" applyProtection="1">
      <alignment horizontal="right" vertical="center" wrapText="1" readingOrder="1"/>
      <protection locked="0"/>
    </xf>
    <xf numFmtId="0" fontId="3" fillId="0" borderId="42" xfId="52" applyNumberFormat="1" applyFont="1" applyFill="1" applyBorder="1" applyAlignment="1">
      <alignment horizontal="right" vertical="center" wrapText="1" readingOrder="1"/>
      <protection/>
    </xf>
    <xf numFmtId="0" fontId="2" fillId="35" borderId="42" xfId="52" applyNumberFormat="1" applyFont="1" applyFill="1" applyBorder="1" applyAlignment="1" applyProtection="1">
      <alignment horizontal="right" vertical="center" wrapText="1" readingOrder="1"/>
      <protection locked="0"/>
    </xf>
    <xf numFmtId="0" fontId="2" fillId="0" borderId="42" xfId="52" applyNumberFormat="1" applyFont="1" applyFill="1" applyBorder="1" applyAlignment="1" applyProtection="1">
      <alignment horizontal="right" vertical="center" wrapText="1" readingOrder="1"/>
      <protection locked="0"/>
    </xf>
    <xf numFmtId="0" fontId="2" fillId="0" borderId="42" xfId="52" applyNumberFormat="1" applyFont="1" applyFill="1" applyBorder="1" applyAlignment="1">
      <alignment horizontal="right" vertical="top" wrapText="1" readingOrder="1"/>
      <protection/>
    </xf>
    <xf numFmtId="0" fontId="5" fillId="0" borderId="42" xfId="53" applyNumberFormat="1" applyFont="1" applyFill="1" applyBorder="1">
      <alignment/>
      <protection/>
    </xf>
    <xf numFmtId="0" fontId="5" fillId="0" borderId="43" xfId="53" applyNumberFormat="1" applyFont="1" applyFill="1" applyBorder="1">
      <alignment/>
      <protection/>
    </xf>
    <xf numFmtId="0" fontId="3" fillId="0" borderId="0" xfId="54" applyNumberFormat="1" applyFont="1">
      <alignment/>
      <protection/>
    </xf>
    <xf numFmtId="0" fontId="8" fillId="0" borderId="0" xfId="54" applyNumberFormat="1" applyFont="1">
      <alignment/>
      <protection/>
    </xf>
    <xf numFmtId="0" fontId="76" fillId="0" borderId="0" xfId="0" applyFont="1" applyAlignment="1">
      <alignment vertical="center" wrapText="1"/>
    </xf>
    <xf numFmtId="164" fontId="76" fillId="0" borderId="0" xfId="0" applyNumberFormat="1" applyFont="1" applyAlignment="1">
      <alignment vertical="center" wrapText="1"/>
    </xf>
    <xf numFmtId="0" fontId="77" fillId="37" borderId="18" xfId="0" applyFont="1" applyFill="1" applyBorder="1" applyAlignment="1">
      <alignment horizontal="center" vertical="center" wrapText="1"/>
    </xf>
    <xf numFmtId="0" fontId="77" fillId="37" borderId="44" xfId="0" applyFont="1" applyFill="1" applyBorder="1" applyAlignment="1">
      <alignment horizontal="center" vertical="center" wrapText="1"/>
    </xf>
    <xf numFmtId="164" fontId="77" fillId="37" borderId="44" xfId="0" applyNumberFormat="1" applyFont="1" applyFill="1" applyBorder="1" applyAlignment="1">
      <alignment horizontal="center" vertical="center" wrapText="1"/>
    </xf>
    <xf numFmtId="0" fontId="77" fillId="37" borderId="45"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46" xfId="0" applyFont="1" applyFill="1" applyBorder="1" applyAlignment="1">
      <alignment horizontal="center" vertical="center" wrapText="1"/>
    </xf>
    <xf numFmtId="49" fontId="77" fillId="0" borderId="46" xfId="0" applyNumberFormat="1" applyFont="1" applyFill="1" applyBorder="1" applyAlignment="1">
      <alignment horizontal="center" vertical="center" wrapText="1"/>
    </xf>
    <xf numFmtId="0" fontId="77" fillId="0" borderId="47" xfId="0" applyFont="1" applyFill="1" applyBorder="1" applyAlignment="1">
      <alignment horizontal="center" vertical="center" wrapText="1"/>
    </xf>
    <xf numFmtId="0" fontId="78" fillId="0" borderId="20" xfId="0" applyFont="1" applyBorder="1" applyAlignment="1">
      <alignment wrapText="1"/>
    </xf>
    <xf numFmtId="0" fontId="78" fillId="0" borderId="48" xfId="0" applyFont="1" applyBorder="1" applyAlignment="1">
      <alignment wrapText="1"/>
    </xf>
    <xf numFmtId="0" fontId="78" fillId="0" borderId="49" xfId="0" applyFont="1" applyBorder="1" applyAlignment="1">
      <alignment vertical="center" wrapText="1"/>
    </xf>
    <xf numFmtId="0" fontId="77" fillId="37" borderId="10" xfId="0" applyFont="1" applyFill="1" applyBorder="1" applyAlignment="1">
      <alignment vertical="center" wrapText="1"/>
    </xf>
    <xf numFmtId="0" fontId="77" fillId="37" borderId="11" xfId="0" applyFont="1" applyFill="1" applyBorder="1" applyAlignment="1">
      <alignment vertical="center" wrapText="1"/>
    </xf>
    <xf numFmtId="164" fontId="76" fillId="37" borderId="11" xfId="0" applyNumberFormat="1" applyFont="1" applyFill="1" applyBorder="1" applyAlignment="1">
      <alignment vertical="center" wrapText="1"/>
    </xf>
    <xf numFmtId="49" fontId="79" fillId="37" borderId="42" xfId="0" applyNumberFormat="1" applyFont="1" applyFill="1" applyBorder="1" applyAlignment="1">
      <alignment vertical="center" wrapText="1"/>
    </xf>
    <xf numFmtId="0" fontId="76" fillId="0" borderId="11" xfId="0" applyFont="1" applyBorder="1" applyAlignment="1">
      <alignment vertical="center" wrapText="1"/>
    </xf>
    <xf numFmtId="164" fontId="76" fillId="0" borderId="11" xfId="0" applyNumberFormat="1" applyFont="1" applyBorder="1" applyAlignment="1">
      <alignment vertical="center" wrapText="1"/>
    </xf>
    <xf numFmtId="0" fontId="80" fillId="0" borderId="11" xfId="0" applyFont="1" applyBorder="1" applyAlignment="1">
      <alignment wrapText="1"/>
    </xf>
    <xf numFmtId="49" fontId="80" fillId="0" borderId="42" xfId="0" applyNumberFormat="1" applyFont="1" applyBorder="1" applyAlignment="1">
      <alignment vertical="center" wrapText="1"/>
    </xf>
    <xf numFmtId="0" fontId="80" fillId="0" borderId="11" xfId="0" applyFont="1" applyBorder="1" applyAlignment="1">
      <alignment horizontal="left" vertical="center" wrapText="1"/>
    </xf>
    <xf numFmtId="0" fontId="80" fillId="0" borderId="11" xfId="0" applyFont="1" applyBorder="1" applyAlignment="1">
      <alignment vertical="center" wrapText="1"/>
    </xf>
    <xf numFmtId="164" fontId="76" fillId="45" borderId="11" xfId="0" applyNumberFormat="1" applyFont="1" applyFill="1" applyBorder="1" applyAlignment="1">
      <alignment vertical="center" wrapText="1"/>
    </xf>
    <xf numFmtId="49" fontId="22" fillId="0" borderId="42" xfId="0" applyNumberFormat="1" applyFont="1" applyBorder="1" applyAlignment="1">
      <alignment vertical="center" wrapText="1"/>
    </xf>
    <xf numFmtId="49" fontId="80" fillId="0" borderId="11" xfId="0" applyNumberFormat="1" applyFont="1" applyBorder="1" applyAlignment="1">
      <alignment vertical="center" wrapText="1"/>
    </xf>
    <xf numFmtId="0" fontId="78" fillId="0" borderId="11" xfId="0" applyFont="1" applyBorder="1" applyAlignment="1">
      <alignment wrapText="1"/>
    </xf>
    <xf numFmtId="0" fontId="76" fillId="0" borderId="50" xfId="0" applyFont="1" applyBorder="1" applyAlignment="1">
      <alignment vertical="center" wrapText="1"/>
    </xf>
    <xf numFmtId="0" fontId="80" fillId="0" borderId="0" xfId="0" applyFont="1" applyAlignment="1">
      <alignment vertical="center" wrapText="1"/>
    </xf>
    <xf numFmtId="0" fontId="77" fillId="37" borderId="17" xfId="0" applyFont="1" applyFill="1" applyBorder="1" applyAlignment="1">
      <alignment vertical="center" wrapText="1"/>
    </xf>
    <xf numFmtId="0" fontId="77" fillId="37" borderId="18" xfId="0" applyFont="1" applyFill="1" applyBorder="1" applyAlignment="1">
      <alignment vertical="center" wrapText="1"/>
    </xf>
    <xf numFmtId="164" fontId="76" fillId="37" borderId="18" xfId="0" applyNumberFormat="1" applyFont="1" applyFill="1" applyBorder="1" applyAlignment="1">
      <alignment vertical="center" wrapText="1"/>
    </xf>
    <xf numFmtId="49" fontId="79" fillId="37" borderId="45" xfId="0" applyNumberFormat="1" applyFont="1" applyFill="1" applyBorder="1" applyAlignment="1">
      <alignment vertical="center" wrapText="1"/>
    </xf>
    <xf numFmtId="0" fontId="77" fillId="39" borderId="51" xfId="0" applyFont="1" applyFill="1" applyBorder="1" applyAlignment="1">
      <alignment vertical="center" wrapText="1"/>
    </xf>
    <xf numFmtId="0" fontId="77" fillId="39" borderId="52" xfId="0" applyFont="1" applyFill="1" applyBorder="1" applyAlignment="1">
      <alignment vertical="center" wrapText="1"/>
    </xf>
    <xf numFmtId="0" fontId="77" fillId="39" borderId="52" xfId="0" applyFont="1" applyFill="1" applyBorder="1" applyAlignment="1" quotePrefix="1">
      <alignment vertical="center" wrapText="1"/>
    </xf>
    <xf numFmtId="164" fontId="76" fillId="39" borderId="52" xfId="0" applyNumberFormat="1" applyFont="1" applyFill="1" applyBorder="1" applyAlignment="1">
      <alignment vertical="center" wrapText="1"/>
    </xf>
    <xf numFmtId="49" fontId="79" fillId="39" borderId="53" xfId="0" applyNumberFormat="1" applyFont="1" applyFill="1" applyBorder="1" applyAlignment="1">
      <alignment vertical="center" wrapText="1"/>
    </xf>
    <xf numFmtId="0" fontId="77" fillId="0" borderId="0" xfId="0" applyFont="1" applyFill="1" applyBorder="1" applyAlignment="1">
      <alignment vertical="center" wrapText="1"/>
    </xf>
    <xf numFmtId="0" fontId="81" fillId="0" borderId="0" xfId="0" applyFont="1" applyBorder="1" applyAlignment="1">
      <alignment vertical="center" wrapText="1"/>
    </xf>
    <xf numFmtId="0" fontId="23" fillId="0" borderId="0" xfId="54" applyFont="1">
      <alignment/>
      <protection/>
    </xf>
    <xf numFmtId="3" fontId="23" fillId="0" borderId="0" xfId="54" applyNumberFormat="1" applyFont="1">
      <alignment/>
      <protection/>
    </xf>
    <xf numFmtId="10" fontId="23" fillId="0" borderId="0" xfId="54" applyNumberFormat="1" applyFont="1">
      <alignment/>
      <protection/>
    </xf>
    <xf numFmtId="0" fontId="9" fillId="0" borderId="0" xfId="52" applyNumberFormat="1" applyFont="1" applyFill="1" applyBorder="1" applyAlignment="1">
      <alignment vertical="center" wrapText="1" readingOrder="1"/>
      <protection/>
    </xf>
    <xf numFmtId="0" fontId="6" fillId="0" borderId="0" xfId="53" applyFont="1" applyFill="1" applyBorder="1" applyAlignment="1">
      <alignment vertical="center" wrapText="1"/>
      <protection/>
    </xf>
    <xf numFmtId="0" fontId="11" fillId="0" borderId="0" xfId="52" applyNumberFormat="1" applyFont="1" applyFill="1" applyBorder="1" applyAlignment="1">
      <alignment horizontal="center" vertical="center" wrapText="1" readingOrder="1"/>
      <protection/>
    </xf>
    <xf numFmtId="0" fontId="12" fillId="0" borderId="0" xfId="53" applyFont="1" applyFill="1" applyBorder="1" applyAlignment="1">
      <alignment horizontal="center" vertical="center" wrapText="1" readingOrder="1"/>
      <protection/>
    </xf>
    <xf numFmtId="0" fontId="13" fillId="0" borderId="0" xfId="0" applyFont="1" applyAlignment="1">
      <alignment horizontal="center" vertical="center" wrapText="1" readingOrder="1"/>
    </xf>
    <xf numFmtId="0" fontId="82" fillId="0" borderId="0" xfId="0" applyFont="1" applyFill="1" applyAlignment="1">
      <alignment horizontal="center" vertical="center" wrapText="1"/>
    </xf>
    <xf numFmtId="0" fontId="0" fillId="0" borderId="0" xfId="0" applyAlignment="1">
      <alignment vertical="center" wrapText="1"/>
    </xf>
    <xf numFmtId="0" fontId="15" fillId="37" borderId="46" xfId="0" applyFont="1" applyFill="1" applyBorder="1" applyAlignment="1">
      <alignment horizontal="center" vertical="center" wrapText="1"/>
    </xf>
    <xf numFmtId="0" fontId="19" fillId="37" borderId="32" xfId="0" applyFont="1" applyFill="1" applyBorder="1" applyAlignment="1">
      <alignment vertical="center" wrapText="1"/>
    </xf>
    <xf numFmtId="0" fontId="19" fillId="37" borderId="27" xfId="0" applyFont="1" applyFill="1" applyBorder="1" applyAlignment="1">
      <alignment vertical="center" wrapText="1"/>
    </xf>
    <xf numFmtId="0" fontId="15" fillId="37" borderId="54" xfId="0" applyFont="1" applyFill="1" applyBorder="1" applyAlignment="1">
      <alignment horizontal="center" vertical="center" wrapText="1"/>
    </xf>
    <xf numFmtId="0" fontId="19" fillId="37" borderId="55" xfId="0" applyFont="1" applyFill="1" applyBorder="1" applyAlignment="1">
      <alignment vertical="center" wrapText="1"/>
    </xf>
    <xf numFmtId="0" fontId="19" fillId="37" borderId="56" xfId="0" applyFont="1" applyFill="1" applyBorder="1" applyAlignment="1">
      <alignment vertical="center" wrapText="1"/>
    </xf>
    <xf numFmtId="0" fontId="15" fillId="46" borderId="57" xfId="0" applyFont="1" applyFill="1" applyBorder="1" applyAlignment="1">
      <alignment horizontal="center" vertical="center" wrapText="1"/>
    </xf>
    <xf numFmtId="0" fontId="19" fillId="37" borderId="58" xfId="0" applyFont="1" applyFill="1" applyBorder="1" applyAlignment="1">
      <alignment/>
    </xf>
    <xf numFmtId="0" fontId="19" fillId="37" borderId="59" xfId="0" applyFont="1" applyFill="1" applyBorder="1" applyAlignment="1">
      <alignment/>
    </xf>
    <xf numFmtId="0" fontId="15" fillId="37" borderId="33" xfId="0" applyFont="1" applyFill="1" applyBorder="1" applyAlignment="1">
      <alignment horizontal="center" vertical="center" wrapText="1"/>
    </xf>
    <xf numFmtId="0" fontId="15" fillId="37" borderId="36" xfId="0" applyFont="1" applyFill="1" applyBorder="1" applyAlignment="1">
      <alignment horizontal="center" vertical="center" wrapText="1"/>
    </xf>
    <xf numFmtId="0" fontId="15" fillId="37" borderId="28" xfId="0"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applyAlignment="1">
      <alignment horizontal="center" vertical="center" wrapText="1"/>
    </xf>
    <xf numFmtId="3" fontId="18" fillId="0" borderId="0" xfId="0" applyNumberFormat="1" applyFont="1" applyAlignment="1">
      <alignment horizontal="center" vertical="top"/>
    </xf>
    <xf numFmtId="0" fontId="15" fillId="37" borderId="30" xfId="0" applyFont="1" applyFill="1" applyBorder="1" applyAlignment="1">
      <alignment horizontal="center" vertical="center" wrapText="1"/>
    </xf>
    <xf numFmtId="0" fontId="19" fillId="37" borderId="34" xfId="0" applyFont="1" applyFill="1" applyBorder="1" applyAlignment="1">
      <alignment vertical="center" wrapText="1"/>
    </xf>
    <xf numFmtId="0" fontId="19" fillId="37" borderId="38" xfId="0" applyFont="1" applyFill="1" applyBorder="1" applyAlignment="1">
      <alignment vertical="center" wrapText="1"/>
    </xf>
    <xf numFmtId="0" fontId="83" fillId="0" borderId="0" xfId="0" applyFont="1" applyAlignment="1">
      <alignment horizontal="center" vertical="center" wrapText="1"/>
    </xf>
    <xf numFmtId="0" fontId="77" fillId="0" borderId="0" xfId="0" applyFont="1" applyFill="1" applyBorder="1" applyAlignment="1">
      <alignment vertical="center" wrapText="1"/>
    </xf>
    <xf numFmtId="0" fontId="77" fillId="0" borderId="60" xfId="0" applyFont="1" applyFill="1" applyBorder="1" applyAlignment="1">
      <alignment vertical="center" wrapText="1"/>
    </xf>
    <xf numFmtId="0" fontId="76" fillId="0" borderId="10" xfId="0" applyFont="1" applyBorder="1" applyAlignment="1">
      <alignment vertical="center" wrapText="1"/>
    </xf>
    <xf numFmtId="0" fontId="81" fillId="0" borderId="10" xfId="0" applyFont="1" applyBorder="1" applyAlignment="1">
      <alignment vertical="center" wrapText="1"/>
    </xf>
    <xf numFmtId="0" fontId="81" fillId="0" borderId="10" xfId="0" applyFont="1" applyBorder="1" applyAlignment="1">
      <alignment/>
    </xf>
    <xf numFmtId="0" fontId="76" fillId="0" borderId="17" xfId="0" applyFont="1" applyBorder="1" applyAlignment="1">
      <alignment vertical="center" wrapText="1"/>
    </xf>
    <xf numFmtId="0" fontId="76" fillId="0" borderId="61" xfId="0" applyFont="1" applyBorder="1" applyAlignment="1">
      <alignment vertical="center" wrapText="1"/>
    </xf>
    <xf numFmtId="0" fontId="76" fillId="0" borderId="62" xfId="0" applyFont="1" applyBorder="1" applyAlignment="1">
      <alignment vertical="center" wrapText="1"/>
    </xf>
    <xf numFmtId="0" fontId="76" fillId="0" borderId="18"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49" xfId="0" applyFont="1" applyBorder="1" applyAlignment="1">
      <alignment horizontal="center" vertical="center" wrapText="1"/>
    </xf>
    <xf numFmtId="164" fontId="76" fillId="0" borderId="18" xfId="0" applyNumberFormat="1" applyFont="1" applyBorder="1" applyAlignment="1">
      <alignment horizontal="center" vertical="center" wrapText="1"/>
    </xf>
    <xf numFmtId="164" fontId="76" fillId="0" borderId="48" xfId="0" applyNumberFormat="1" applyFont="1" applyBorder="1" applyAlignment="1">
      <alignment horizontal="center" vertical="center" wrapText="1"/>
    </xf>
    <xf numFmtId="164" fontId="76" fillId="0" borderId="49" xfId="0" applyNumberFormat="1" applyFont="1" applyBorder="1" applyAlignment="1">
      <alignment horizontal="center" vertical="center" wrapText="1"/>
    </xf>
    <xf numFmtId="0" fontId="77" fillId="0" borderId="18" xfId="0" applyFont="1" applyFill="1" applyBorder="1" applyAlignment="1">
      <alignment horizontal="center" vertical="center" wrapText="1"/>
    </xf>
    <xf numFmtId="0" fontId="77" fillId="0" borderId="48" xfId="0" applyFont="1" applyFill="1" applyBorder="1" applyAlignment="1">
      <alignment horizontal="center" vertical="center" wrapText="1"/>
    </xf>
    <xf numFmtId="0" fontId="77" fillId="0" borderId="49" xfId="0" applyFont="1" applyFill="1" applyBorder="1" applyAlignment="1">
      <alignment horizontal="center" vertical="center" wrapText="1"/>
    </xf>
    <xf numFmtId="0" fontId="77" fillId="0" borderId="0" xfId="0" applyFont="1" applyAlignment="1">
      <alignment horizontal="center" vertical="center" wrapText="1"/>
    </xf>
    <xf numFmtId="0" fontId="77" fillId="37" borderId="63" xfId="0" applyFont="1" applyFill="1" applyBorder="1" applyAlignment="1">
      <alignment horizontal="center" vertical="center" wrapText="1"/>
    </xf>
    <xf numFmtId="0" fontId="77" fillId="37" borderId="64" xfId="0" applyFont="1" applyFill="1" applyBorder="1" applyAlignment="1">
      <alignment horizontal="center" vertical="center" wrapText="1"/>
    </xf>
    <xf numFmtId="0" fontId="77" fillId="37" borderId="65" xfId="0" applyFont="1" applyFill="1" applyBorder="1" applyAlignment="1">
      <alignment horizontal="center" vertical="center" wrapText="1"/>
    </xf>
    <xf numFmtId="0" fontId="77" fillId="37" borderId="14" xfId="0" applyFont="1" applyFill="1" applyBorder="1" applyAlignment="1">
      <alignment horizontal="center" vertical="center" wrapText="1"/>
    </xf>
    <xf numFmtId="0" fontId="77" fillId="37" borderId="17" xfId="0" applyFont="1" applyFill="1" applyBorder="1" applyAlignment="1">
      <alignment horizontal="center" vertical="center" wrapText="1"/>
    </xf>
    <xf numFmtId="0" fontId="81" fillId="0" borderId="64" xfId="0" applyFont="1" applyBorder="1" applyAlignment="1">
      <alignment/>
    </xf>
    <xf numFmtId="0" fontId="81" fillId="0" borderId="66" xfId="0" applyFont="1" applyBorder="1" applyAlignment="1">
      <alignment/>
    </xf>
    <xf numFmtId="0" fontId="76" fillId="0" borderId="17"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62" xfId="0" applyFont="1" applyBorder="1" applyAlignment="1">
      <alignment horizontal="center"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 xfId="52"/>
    <cellStyle name="Normalny 3" xfId="53"/>
    <cellStyle name="Normalny_Wzory_projekt_2007"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dxfs count="8">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dxf>
    <dxf>
      <font>
        <b/>
        <i/>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prusacz\Moje%20dokumenty\Wydzia&#322;%20Kultury\2012\Plany%20i%20sprawozdania\Plany%20finansowe\Wykonanie%20bud&#380;etu%20za%20I%20polrocze%202012\Tabele_wykonanie%20bud&#380;etu%20za%20I%20p&#243;&#322;rocze%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4.Zatrudnienie"/>
      <sheetName val="Tab.8. Instytucje kultury"/>
    </sheetNames>
    <sheetDataSet>
      <sheetData sheetId="0">
        <row r="28">
          <cell r="D28">
            <v>0</v>
          </cell>
          <cell r="E28">
            <v>0</v>
          </cell>
          <cell r="F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10"/>
  <sheetViews>
    <sheetView zoomScalePageLayoutView="0" workbookViewId="0" topLeftCell="A2">
      <selection activeCell="B2" sqref="B2:G110"/>
    </sheetView>
  </sheetViews>
  <sheetFormatPr defaultColWidth="8.796875" defaultRowHeight="14.25"/>
  <cols>
    <col min="1" max="1" width="9" style="46" customWidth="1"/>
    <col min="2" max="2" width="4.69921875" style="46" customWidth="1"/>
    <col min="3" max="3" width="44.8984375" style="46" customWidth="1"/>
    <col min="4" max="5" width="12.8984375" style="46" customWidth="1"/>
    <col min="6" max="6" width="12.3984375" style="46" customWidth="1"/>
    <col min="7" max="7" width="12.59765625" style="47" customWidth="1"/>
    <col min="8" max="16384" width="9" style="46" customWidth="1"/>
  </cols>
  <sheetData>
    <row r="1" spans="2:13" ht="28.5" customHeight="1">
      <c r="B1" s="222"/>
      <c r="C1" s="222"/>
      <c r="D1" s="222"/>
      <c r="E1" s="222"/>
      <c r="F1" s="222"/>
      <c r="G1" s="223"/>
      <c r="H1" s="45"/>
      <c r="I1" s="45"/>
      <c r="J1" s="45"/>
      <c r="K1" s="45"/>
      <c r="L1" s="45"/>
      <c r="M1" s="45"/>
    </row>
    <row r="2" spans="2:7" ht="38.25" customHeight="1">
      <c r="B2" s="219" t="s">
        <v>144</v>
      </c>
      <c r="C2" s="220"/>
      <c r="D2" s="220"/>
      <c r="E2" s="220"/>
      <c r="F2" s="220"/>
      <c r="G2" s="221"/>
    </row>
    <row r="3" spans="2:6" ht="25.5" customHeight="1">
      <c r="B3" s="217" t="s">
        <v>135</v>
      </c>
      <c r="C3" s="218"/>
      <c r="D3" s="218"/>
      <c r="E3" s="218"/>
      <c r="F3" s="218"/>
    </row>
    <row r="4" spans="2:6" ht="27.75" customHeight="1">
      <c r="B4" s="217" t="s">
        <v>136</v>
      </c>
      <c r="C4" s="218"/>
      <c r="D4" s="218"/>
      <c r="E4" s="218"/>
      <c r="F4" s="218"/>
    </row>
    <row r="5" ht="17.25" customHeight="1"/>
    <row r="6" spans="2:7" ht="60" customHeight="1">
      <c r="B6" s="98" t="s">
        <v>0</v>
      </c>
      <c r="C6" s="98" t="s">
        <v>1</v>
      </c>
      <c r="D6" s="98" t="s">
        <v>137</v>
      </c>
      <c r="E6" s="98" t="s">
        <v>100</v>
      </c>
      <c r="F6" s="98" t="s">
        <v>138</v>
      </c>
      <c r="G6" s="99" t="s">
        <v>139</v>
      </c>
    </row>
    <row r="7" spans="2:7" ht="12.75" customHeight="1">
      <c r="B7" s="48">
        <v>1</v>
      </c>
      <c r="C7" s="48">
        <v>2</v>
      </c>
      <c r="D7" s="48">
        <v>3</v>
      </c>
      <c r="E7" s="48">
        <v>4</v>
      </c>
      <c r="F7" s="48">
        <v>5</v>
      </c>
      <c r="G7" s="49">
        <v>6</v>
      </c>
    </row>
    <row r="8" spans="2:9" ht="18.75" customHeight="1">
      <c r="B8" s="50" t="s">
        <v>2</v>
      </c>
      <c r="C8" s="51" t="s">
        <v>3</v>
      </c>
      <c r="D8" s="52">
        <f>+D9+D14+D20+D25+D29+D30+D31</f>
        <v>2388000</v>
      </c>
      <c r="E8" s="52">
        <f>+E9+E14+E20+E25+E29+E30+E31</f>
        <v>2349504</v>
      </c>
      <c r="F8" s="52">
        <f>+F9+F14+F20+F25+F29+F30+F31</f>
        <v>2355331</v>
      </c>
      <c r="G8" s="53">
        <f>F8/E8</f>
        <v>1.0024800979270518</v>
      </c>
      <c r="I8" s="54"/>
    </row>
    <row r="9" spans="2:7" ht="18.75" customHeight="1">
      <c r="B9" s="55" t="s">
        <v>4</v>
      </c>
      <c r="C9" s="56" t="s">
        <v>5</v>
      </c>
      <c r="D9" s="57">
        <f>SUM(D10:D13)</f>
        <v>288000</v>
      </c>
      <c r="E9" s="57">
        <f>SUM(E10:E13)</f>
        <v>255004</v>
      </c>
      <c r="F9" s="57">
        <f>SUM(F10:F13)</f>
        <v>260739</v>
      </c>
      <c r="G9" s="58">
        <f aca="true" t="shared" si="0" ref="G9:G72">F9/E9</f>
        <v>1.0224898432965757</v>
      </c>
    </row>
    <row r="10" spans="2:7" ht="18.75" customHeight="1">
      <c r="B10" s="59" t="s">
        <v>6</v>
      </c>
      <c r="C10" s="59" t="s">
        <v>7</v>
      </c>
      <c r="D10" s="60">
        <v>220000</v>
      </c>
      <c r="E10" s="60">
        <v>165000</v>
      </c>
      <c r="F10" s="60">
        <v>166734</v>
      </c>
      <c r="G10" s="61">
        <f t="shared" si="0"/>
        <v>1.0105090909090908</v>
      </c>
    </row>
    <row r="11" spans="2:7" ht="18.75" customHeight="1">
      <c r="B11" s="59" t="s">
        <v>6</v>
      </c>
      <c r="C11" s="59" t="s">
        <v>8</v>
      </c>
      <c r="D11" s="60"/>
      <c r="E11" s="60"/>
      <c r="F11" s="60"/>
      <c r="G11" s="61"/>
    </row>
    <row r="12" spans="2:7" ht="18.75" customHeight="1">
      <c r="B12" s="59" t="s">
        <v>6</v>
      </c>
      <c r="C12" s="59" t="s">
        <v>9</v>
      </c>
      <c r="D12" s="60">
        <v>68000</v>
      </c>
      <c r="E12" s="60">
        <v>82752</v>
      </c>
      <c r="F12" s="60">
        <v>82752</v>
      </c>
      <c r="G12" s="61">
        <f t="shared" si="0"/>
        <v>1</v>
      </c>
    </row>
    <row r="13" spans="2:7" ht="18.75" customHeight="1">
      <c r="B13" s="59" t="s">
        <v>6</v>
      </c>
      <c r="C13" s="59" t="s">
        <v>10</v>
      </c>
      <c r="D13" s="60"/>
      <c r="E13" s="60">
        <v>7252</v>
      </c>
      <c r="F13" s="60">
        <v>11253</v>
      </c>
      <c r="G13" s="61">
        <f t="shared" si="0"/>
        <v>1.5517098731384447</v>
      </c>
    </row>
    <row r="14" spans="2:7" ht="18.75" customHeight="1">
      <c r="B14" s="55" t="s">
        <v>11</v>
      </c>
      <c r="C14" s="56" t="s">
        <v>12</v>
      </c>
      <c r="D14" s="57">
        <f>SUM(D15:D19)</f>
        <v>2100000</v>
      </c>
      <c r="E14" s="57">
        <f>SUM(E15:E19)</f>
        <v>2079900</v>
      </c>
      <c r="F14" s="57">
        <f>SUM(F15:F19)</f>
        <v>2079900</v>
      </c>
      <c r="G14" s="58">
        <f t="shared" si="0"/>
        <v>1</v>
      </c>
    </row>
    <row r="15" spans="2:7" ht="18.75" customHeight="1">
      <c r="B15" s="59" t="s">
        <v>6</v>
      </c>
      <c r="C15" s="59" t="s">
        <v>14</v>
      </c>
      <c r="D15" s="60">
        <v>2100000</v>
      </c>
      <c r="E15" s="60">
        <v>2079900</v>
      </c>
      <c r="F15" s="60">
        <v>2079900</v>
      </c>
      <c r="G15" s="61">
        <f t="shared" si="0"/>
        <v>1</v>
      </c>
    </row>
    <row r="16" spans="2:7" ht="18.75" customHeight="1">
      <c r="B16" s="59"/>
      <c r="C16" s="59" t="s">
        <v>13</v>
      </c>
      <c r="D16" s="60"/>
      <c r="E16" s="60"/>
      <c r="F16" s="60"/>
      <c r="G16" s="61"/>
    </row>
    <row r="17" spans="2:7" ht="18.75" customHeight="1">
      <c r="B17" s="59" t="s">
        <v>6</v>
      </c>
      <c r="C17" s="59" t="s">
        <v>15</v>
      </c>
      <c r="D17" s="60"/>
      <c r="E17" s="60"/>
      <c r="F17" s="60"/>
      <c r="G17" s="61"/>
    </row>
    <row r="18" spans="2:7" ht="18.75" customHeight="1">
      <c r="B18" s="59" t="s">
        <v>6</v>
      </c>
      <c r="C18" s="59" t="s">
        <v>16</v>
      </c>
      <c r="D18" s="60"/>
      <c r="E18" s="60"/>
      <c r="F18" s="60"/>
      <c r="G18" s="61"/>
    </row>
    <row r="19" spans="2:7" ht="18.75" customHeight="1">
      <c r="B19" s="59" t="s">
        <v>6</v>
      </c>
      <c r="C19" s="59" t="s">
        <v>17</v>
      </c>
      <c r="D19" s="60"/>
      <c r="E19" s="60"/>
      <c r="F19" s="60"/>
      <c r="G19" s="61"/>
    </row>
    <row r="20" spans="2:7" ht="25.5" customHeight="1">
      <c r="B20" s="55" t="s">
        <v>18</v>
      </c>
      <c r="C20" s="56" t="s">
        <v>19</v>
      </c>
      <c r="D20" s="57">
        <f>SUM(D21:D24)</f>
        <v>0</v>
      </c>
      <c r="E20" s="57">
        <f>SUM(E21:E24)</f>
        <v>0</v>
      </c>
      <c r="F20" s="57">
        <f>SUM(F21:F24)</f>
        <v>0</v>
      </c>
      <c r="G20" s="58"/>
    </row>
    <row r="21" spans="2:7" ht="18.75" customHeight="1">
      <c r="B21" s="59" t="s">
        <v>6</v>
      </c>
      <c r="C21" s="59" t="s">
        <v>20</v>
      </c>
      <c r="D21" s="60"/>
      <c r="E21" s="60"/>
      <c r="F21" s="60"/>
      <c r="G21" s="61"/>
    </row>
    <row r="22" spans="2:7" ht="18.75" customHeight="1">
      <c r="B22" s="59" t="s">
        <v>6</v>
      </c>
      <c r="C22" s="59" t="s">
        <v>15</v>
      </c>
      <c r="D22" s="60"/>
      <c r="E22" s="60"/>
      <c r="F22" s="60"/>
      <c r="G22" s="61"/>
    </row>
    <row r="23" spans="2:7" ht="18.75" customHeight="1">
      <c r="B23" s="59" t="s">
        <v>6</v>
      </c>
      <c r="C23" s="59" t="s">
        <v>16</v>
      </c>
      <c r="D23" s="60"/>
      <c r="E23" s="60"/>
      <c r="F23" s="60"/>
      <c r="G23" s="61"/>
    </row>
    <row r="24" spans="2:7" ht="18.75" customHeight="1">
      <c r="B24" s="59" t="s">
        <v>6</v>
      </c>
      <c r="C24" s="59" t="s">
        <v>17</v>
      </c>
      <c r="D24" s="60"/>
      <c r="E24" s="60"/>
      <c r="F24" s="60"/>
      <c r="G24" s="61"/>
    </row>
    <row r="25" spans="2:7" ht="18.75" customHeight="1">
      <c r="B25" s="55" t="s">
        <v>21</v>
      </c>
      <c r="C25" s="56" t="s">
        <v>22</v>
      </c>
      <c r="D25" s="57">
        <f>SUM(D26:D28)</f>
        <v>0</v>
      </c>
      <c r="E25" s="57">
        <f>SUM(E26:E28)</f>
        <v>0</v>
      </c>
      <c r="F25" s="57">
        <f>SUM(F26:F28)</f>
        <v>0</v>
      </c>
      <c r="G25" s="58"/>
    </row>
    <row r="26" spans="2:7" ht="18.75" customHeight="1">
      <c r="B26" s="59" t="s">
        <v>6</v>
      </c>
      <c r="C26" s="59" t="s">
        <v>15</v>
      </c>
      <c r="D26" s="60"/>
      <c r="E26" s="60"/>
      <c r="F26" s="60"/>
      <c r="G26" s="61"/>
    </row>
    <row r="27" spans="2:7" ht="18.75" customHeight="1">
      <c r="B27" s="59" t="s">
        <v>6</v>
      </c>
      <c r="C27" s="59" t="s">
        <v>23</v>
      </c>
      <c r="D27" s="60"/>
      <c r="E27" s="60"/>
      <c r="F27" s="60"/>
      <c r="G27" s="61"/>
    </row>
    <row r="28" spans="2:7" ht="18.75" customHeight="1">
      <c r="B28" s="59" t="s">
        <v>6</v>
      </c>
      <c r="C28" s="59" t="s">
        <v>17</v>
      </c>
      <c r="D28" s="60"/>
      <c r="E28" s="60"/>
      <c r="F28" s="60"/>
      <c r="G28" s="61"/>
    </row>
    <row r="29" spans="2:7" ht="30.75" customHeight="1">
      <c r="B29" s="55" t="s">
        <v>24</v>
      </c>
      <c r="C29" s="56" t="s">
        <v>25</v>
      </c>
      <c r="D29" s="62"/>
      <c r="E29" s="62"/>
      <c r="F29" s="62"/>
      <c r="G29" s="58"/>
    </row>
    <row r="30" spans="2:7" ht="18.75" customHeight="1">
      <c r="B30" s="55" t="s">
        <v>26</v>
      </c>
      <c r="C30" s="56" t="s">
        <v>27</v>
      </c>
      <c r="D30" s="62"/>
      <c r="E30" s="62">
        <v>14600</v>
      </c>
      <c r="F30" s="62">
        <v>14692</v>
      </c>
      <c r="G30" s="58">
        <f t="shared" si="0"/>
        <v>1.0063013698630137</v>
      </c>
    </row>
    <row r="31" spans="2:7" ht="18.75" customHeight="1">
      <c r="B31" s="55" t="s">
        <v>28</v>
      </c>
      <c r="C31" s="56" t="s">
        <v>29</v>
      </c>
      <c r="D31" s="62"/>
      <c r="E31" s="62"/>
      <c r="F31" s="62"/>
      <c r="G31" s="58"/>
    </row>
    <row r="32" spans="2:7" ht="18.75" customHeight="1">
      <c r="B32" s="50" t="s">
        <v>30</v>
      </c>
      <c r="C32" s="51" t="s">
        <v>31</v>
      </c>
      <c r="D32" s="52">
        <f>+D33+D65+D66</f>
        <v>2388000</v>
      </c>
      <c r="E32" s="52">
        <f>+E33+E65+E66</f>
        <v>2772218</v>
      </c>
      <c r="F32" s="52">
        <f>+F33+F65+F66</f>
        <v>2774116</v>
      </c>
      <c r="G32" s="53">
        <f t="shared" si="0"/>
        <v>1.0006846503413511</v>
      </c>
    </row>
    <row r="33" spans="2:7" ht="18.75" customHeight="1">
      <c r="B33" s="55" t="s">
        <v>4</v>
      </c>
      <c r="C33" s="56" t="s">
        <v>32</v>
      </c>
      <c r="D33" s="57">
        <f>+D34+D35+D36+D44+D52+D57+D61+D64</f>
        <v>2308000</v>
      </c>
      <c r="E33" s="57">
        <f>+E34+E35+E36+E44+E52+E57+E61+E64</f>
        <v>2749251</v>
      </c>
      <c r="F33" s="57">
        <f>+F34+F35+F36+F44+F52+F57+F61+F64</f>
        <v>2751955</v>
      </c>
      <c r="G33" s="58">
        <f t="shared" si="0"/>
        <v>1.0009835406079692</v>
      </c>
    </row>
    <row r="34" spans="2:7" ht="18.75" customHeight="1">
      <c r="B34" s="63" t="s">
        <v>6</v>
      </c>
      <c r="C34" s="64" t="s">
        <v>33</v>
      </c>
      <c r="D34" s="62">
        <v>80000</v>
      </c>
      <c r="E34" s="62">
        <v>572000</v>
      </c>
      <c r="F34" s="62">
        <v>574133</v>
      </c>
      <c r="G34" s="58">
        <f t="shared" si="0"/>
        <v>1.003729020979021</v>
      </c>
    </row>
    <row r="35" spans="2:7" ht="18.75" customHeight="1">
      <c r="B35" s="63" t="s">
        <v>6</v>
      </c>
      <c r="C35" s="64" t="s">
        <v>34</v>
      </c>
      <c r="D35" s="62">
        <v>330000</v>
      </c>
      <c r="E35" s="62">
        <v>270000</v>
      </c>
      <c r="F35" s="62">
        <v>268934</v>
      </c>
      <c r="G35" s="58">
        <f t="shared" si="0"/>
        <v>0.9960518518518519</v>
      </c>
    </row>
    <row r="36" spans="2:7" ht="18.75" customHeight="1">
      <c r="B36" s="63" t="s">
        <v>6</v>
      </c>
      <c r="C36" s="64" t="s">
        <v>35</v>
      </c>
      <c r="D36" s="57">
        <f>SUM(D37:D43)</f>
        <v>423000</v>
      </c>
      <c r="E36" s="57">
        <f>SUM(E37:E43)</f>
        <v>446400</v>
      </c>
      <c r="F36" s="57">
        <f>SUM(F37:F43)</f>
        <v>445659</v>
      </c>
      <c r="G36" s="58">
        <f t="shared" si="0"/>
        <v>0.9983400537634408</v>
      </c>
    </row>
    <row r="37" spans="2:7" ht="18.75" customHeight="1">
      <c r="B37" s="48" t="s">
        <v>6</v>
      </c>
      <c r="C37" s="59" t="s">
        <v>36</v>
      </c>
      <c r="D37" s="60">
        <v>21000</v>
      </c>
      <c r="E37" s="60">
        <v>134500</v>
      </c>
      <c r="F37" s="60">
        <v>134798</v>
      </c>
      <c r="G37" s="61">
        <f t="shared" si="0"/>
        <v>1.0022156133828997</v>
      </c>
    </row>
    <row r="38" spans="2:7" ht="18.75" customHeight="1">
      <c r="B38" s="48" t="s">
        <v>6</v>
      </c>
      <c r="C38" s="59" t="s">
        <v>37</v>
      </c>
      <c r="D38" s="60">
        <v>20000</v>
      </c>
      <c r="E38" s="60">
        <v>17500</v>
      </c>
      <c r="F38" s="60">
        <v>17453</v>
      </c>
      <c r="G38" s="61">
        <f t="shared" si="0"/>
        <v>0.9973142857142857</v>
      </c>
    </row>
    <row r="39" spans="2:7" ht="18.75" customHeight="1">
      <c r="B39" s="48" t="s">
        <v>6</v>
      </c>
      <c r="C39" s="59" t="s">
        <v>38</v>
      </c>
      <c r="D39" s="60">
        <v>20000</v>
      </c>
      <c r="E39" s="60">
        <v>14600</v>
      </c>
      <c r="F39" s="60">
        <v>14596</v>
      </c>
      <c r="G39" s="61">
        <f t="shared" si="0"/>
        <v>0.9997260273972602</v>
      </c>
    </row>
    <row r="40" spans="2:7" ht="18.75" customHeight="1">
      <c r="B40" s="48" t="s">
        <v>6</v>
      </c>
      <c r="C40" s="59" t="s">
        <v>39</v>
      </c>
      <c r="D40" s="60">
        <v>20000</v>
      </c>
      <c r="E40" s="60">
        <v>21000</v>
      </c>
      <c r="F40" s="60">
        <v>21099</v>
      </c>
      <c r="G40" s="61">
        <f t="shared" si="0"/>
        <v>1.0047142857142857</v>
      </c>
    </row>
    <row r="41" spans="2:7" ht="18.75" customHeight="1">
      <c r="B41" s="48" t="s">
        <v>6</v>
      </c>
      <c r="C41" s="59" t="s">
        <v>40</v>
      </c>
      <c r="D41" s="60">
        <v>138000</v>
      </c>
      <c r="E41" s="60">
        <v>21600</v>
      </c>
      <c r="F41" s="60">
        <v>21540</v>
      </c>
      <c r="G41" s="61">
        <f t="shared" si="0"/>
        <v>0.9972222222222222</v>
      </c>
    </row>
    <row r="42" spans="2:7" ht="18.75" customHeight="1">
      <c r="B42" s="48" t="s">
        <v>6</v>
      </c>
      <c r="C42" s="59" t="s">
        <v>41</v>
      </c>
      <c r="D42" s="60">
        <v>25000</v>
      </c>
      <c r="E42" s="60">
        <v>3200</v>
      </c>
      <c r="F42" s="60">
        <v>3200</v>
      </c>
      <c r="G42" s="61">
        <f t="shared" si="0"/>
        <v>1</v>
      </c>
    </row>
    <row r="43" spans="2:7" ht="18.75" customHeight="1">
      <c r="B43" s="48" t="s">
        <v>6</v>
      </c>
      <c r="C43" s="59" t="s">
        <v>42</v>
      </c>
      <c r="D43" s="60">
        <v>179000</v>
      </c>
      <c r="E43" s="60">
        <v>234000</v>
      </c>
      <c r="F43" s="60">
        <v>232973</v>
      </c>
      <c r="G43" s="61">
        <f t="shared" si="0"/>
        <v>0.9956111111111111</v>
      </c>
    </row>
    <row r="44" spans="2:7" ht="18.75" customHeight="1">
      <c r="B44" s="63" t="s">
        <v>6</v>
      </c>
      <c r="C44" s="64" t="s">
        <v>43</v>
      </c>
      <c r="D44" s="57">
        <f>SUM(D45:D51)</f>
        <v>22500</v>
      </c>
      <c r="E44" s="57">
        <f>SUM(E45:E51)</f>
        <v>49353</v>
      </c>
      <c r="F44" s="57">
        <f>SUM(F45:F51)</f>
        <v>49333</v>
      </c>
      <c r="G44" s="58">
        <f t="shared" si="0"/>
        <v>0.99959475614451</v>
      </c>
    </row>
    <row r="45" spans="2:7" ht="18.75" customHeight="1">
      <c r="B45" s="48" t="s">
        <v>6</v>
      </c>
      <c r="C45" s="59" t="s">
        <v>44</v>
      </c>
      <c r="D45" s="60">
        <v>11000</v>
      </c>
      <c r="E45" s="60">
        <v>31072</v>
      </c>
      <c r="F45" s="60">
        <v>31072</v>
      </c>
      <c r="G45" s="61">
        <f t="shared" si="0"/>
        <v>1</v>
      </c>
    </row>
    <row r="46" spans="2:7" ht="18.75" customHeight="1">
      <c r="B46" s="48" t="s">
        <v>6</v>
      </c>
      <c r="C46" s="59" t="s">
        <v>45</v>
      </c>
      <c r="D46" s="60"/>
      <c r="E46" s="60"/>
      <c r="F46" s="60"/>
      <c r="G46" s="61"/>
    </row>
    <row r="47" spans="2:7" ht="18.75" customHeight="1">
      <c r="B47" s="48" t="s">
        <v>6</v>
      </c>
      <c r="C47" s="59" t="s">
        <v>46</v>
      </c>
      <c r="D47" s="60">
        <v>9000</v>
      </c>
      <c r="E47" s="60">
        <v>15481</v>
      </c>
      <c r="F47" s="60">
        <v>15481</v>
      </c>
      <c r="G47" s="61">
        <f t="shared" si="0"/>
        <v>1</v>
      </c>
    </row>
    <row r="48" spans="2:7" ht="18.75" customHeight="1">
      <c r="B48" s="48" t="s">
        <v>6</v>
      </c>
      <c r="C48" s="59" t="s">
        <v>47</v>
      </c>
      <c r="D48" s="60"/>
      <c r="E48" s="60"/>
      <c r="F48" s="60"/>
      <c r="G48" s="61"/>
    </row>
    <row r="49" spans="2:7" ht="18.75" customHeight="1">
      <c r="B49" s="48" t="s">
        <v>6</v>
      </c>
      <c r="C49" s="59" t="s">
        <v>48</v>
      </c>
      <c r="D49" s="60"/>
      <c r="E49" s="60"/>
      <c r="F49" s="60"/>
      <c r="G49" s="61"/>
    </row>
    <row r="50" spans="2:7" ht="18.75" customHeight="1">
      <c r="B50" s="48" t="s">
        <v>6</v>
      </c>
      <c r="C50" s="59" t="s">
        <v>49</v>
      </c>
      <c r="D50" s="60"/>
      <c r="E50" s="60"/>
      <c r="F50" s="60"/>
      <c r="G50" s="61"/>
    </row>
    <row r="51" spans="2:7" ht="18.75" customHeight="1">
      <c r="B51" s="48" t="s">
        <v>6</v>
      </c>
      <c r="C51" s="59" t="s">
        <v>50</v>
      </c>
      <c r="D51" s="60">
        <v>2500</v>
      </c>
      <c r="E51" s="60">
        <v>2800</v>
      </c>
      <c r="F51" s="60">
        <v>2780</v>
      </c>
      <c r="G51" s="61">
        <f t="shared" si="0"/>
        <v>0.9928571428571429</v>
      </c>
    </row>
    <row r="52" spans="2:7" ht="18.75" customHeight="1">
      <c r="B52" s="63" t="s">
        <v>6</v>
      </c>
      <c r="C52" s="64" t="s">
        <v>51</v>
      </c>
      <c r="D52" s="57">
        <f>SUM(D53:D56)</f>
        <v>1100000</v>
      </c>
      <c r="E52" s="57">
        <f>SUM(E53:E56)</f>
        <v>1129240</v>
      </c>
      <c r="F52" s="57">
        <f>SUM(F53:F56)</f>
        <v>1127784</v>
      </c>
      <c r="G52" s="58">
        <f t="shared" si="0"/>
        <v>0.9987106372427473</v>
      </c>
    </row>
    <row r="53" spans="2:7" ht="18.75" customHeight="1">
      <c r="B53" s="48" t="s">
        <v>6</v>
      </c>
      <c r="C53" s="59" t="s">
        <v>52</v>
      </c>
      <c r="D53" s="60">
        <v>996000</v>
      </c>
      <c r="E53" s="60">
        <v>977400</v>
      </c>
      <c r="F53" s="60">
        <v>977435</v>
      </c>
      <c r="G53" s="61">
        <f t="shared" si="0"/>
        <v>1.0000358092899528</v>
      </c>
    </row>
    <row r="54" spans="2:7" ht="18.75" customHeight="1">
      <c r="B54" s="48" t="s">
        <v>6</v>
      </c>
      <c r="C54" s="59" t="s">
        <v>53</v>
      </c>
      <c r="D54" s="60"/>
      <c r="E54" s="60"/>
      <c r="F54" s="60"/>
      <c r="G54" s="61"/>
    </row>
    <row r="55" spans="2:7" ht="18.75" customHeight="1">
      <c r="B55" s="48" t="s">
        <v>6</v>
      </c>
      <c r="C55" s="59" t="s">
        <v>54</v>
      </c>
      <c r="D55" s="60"/>
      <c r="E55" s="60"/>
      <c r="F55" s="60"/>
      <c r="G55" s="61"/>
    </row>
    <row r="56" spans="2:7" ht="18.75" customHeight="1">
      <c r="B56" s="48" t="s">
        <v>6</v>
      </c>
      <c r="C56" s="59" t="s">
        <v>55</v>
      </c>
      <c r="D56" s="60">
        <v>104000</v>
      </c>
      <c r="E56" s="60">
        <v>151840</v>
      </c>
      <c r="F56" s="60">
        <v>150349</v>
      </c>
      <c r="G56" s="61">
        <f t="shared" si="0"/>
        <v>0.9901804531085353</v>
      </c>
    </row>
    <row r="57" spans="2:7" ht="18.75" customHeight="1">
      <c r="B57" s="63" t="s">
        <v>6</v>
      </c>
      <c r="C57" s="64" t="s">
        <v>56</v>
      </c>
      <c r="D57" s="57">
        <f>SUM(D58:D60)</f>
        <v>277500</v>
      </c>
      <c r="E57" s="57">
        <f>SUM(E58:E60)</f>
        <v>226708</v>
      </c>
      <c r="F57" s="57">
        <f>SUM(F58:F60)</f>
        <v>231019</v>
      </c>
      <c r="G57" s="58">
        <f t="shared" si="0"/>
        <v>1.019015650087337</v>
      </c>
    </row>
    <row r="58" spans="2:7" ht="18.75" customHeight="1">
      <c r="B58" s="48" t="s">
        <v>6</v>
      </c>
      <c r="C58" s="59" t="s">
        <v>57</v>
      </c>
      <c r="D58" s="60">
        <v>250000</v>
      </c>
      <c r="E58" s="60">
        <v>201200</v>
      </c>
      <c r="F58" s="60">
        <v>205511</v>
      </c>
      <c r="G58" s="61">
        <f t="shared" si="0"/>
        <v>1.0214264413518888</v>
      </c>
    </row>
    <row r="59" spans="2:7" ht="18.75" customHeight="1">
      <c r="B59" s="48" t="s">
        <v>6</v>
      </c>
      <c r="C59" s="59" t="s">
        <v>58</v>
      </c>
      <c r="D59" s="60">
        <v>27500</v>
      </c>
      <c r="E59" s="60">
        <v>25508</v>
      </c>
      <c r="F59" s="60">
        <v>25508</v>
      </c>
      <c r="G59" s="61">
        <f t="shared" si="0"/>
        <v>1</v>
      </c>
    </row>
    <row r="60" spans="2:7" ht="18.75" customHeight="1">
      <c r="B60" s="48" t="s">
        <v>6</v>
      </c>
      <c r="C60" s="59" t="s">
        <v>50</v>
      </c>
      <c r="D60" s="60"/>
      <c r="E60" s="60"/>
      <c r="F60" s="60"/>
      <c r="G60" s="61"/>
    </row>
    <row r="61" spans="2:7" ht="18.75" customHeight="1">
      <c r="B61" s="63" t="s">
        <v>6</v>
      </c>
      <c r="C61" s="64" t="s">
        <v>59</v>
      </c>
      <c r="D61" s="57">
        <f>SUM(D62:D63)</f>
        <v>55000</v>
      </c>
      <c r="E61" s="57">
        <f>SUM(E62:E63)</f>
        <v>50250</v>
      </c>
      <c r="F61" s="57">
        <f>SUM(F62:F63)</f>
        <v>50126</v>
      </c>
      <c r="G61" s="58">
        <f t="shared" si="0"/>
        <v>0.9975323383084577</v>
      </c>
    </row>
    <row r="62" spans="2:7" ht="18.75" customHeight="1">
      <c r="B62" s="48" t="s">
        <v>6</v>
      </c>
      <c r="C62" s="59" t="s">
        <v>60</v>
      </c>
      <c r="D62" s="60">
        <v>15000</v>
      </c>
      <c r="E62" s="60">
        <v>23250</v>
      </c>
      <c r="F62" s="60">
        <v>22853</v>
      </c>
      <c r="G62" s="61">
        <f t="shared" si="0"/>
        <v>0.9829247311827957</v>
      </c>
    </row>
    <row r="63" spans="2:7" ht="18.75" customHeight="1">
      <c r="B63" s="48" t="s">
        <v>6</v>
      </c>
      <c r="C63" s="59" t="s">
        <v>50</v>
      </c>
      <c r="D63" s="60">
        <v>40000</v>
      </c>
      <c r="E63" s="60">
        <v>27000</v>
      </c>
      <c r="F63" s="60">
        <v>27273</v>
      </c>
      <c r="G63" s="61">
        <f t="shared" si="0"/>
        <v>1.0101111111111112</v>
      </c>
    </row>
    <row r="64" spans="2:7" ht="18.75" customHeight="1">
      <c r="B64" s="63" t="s">
        <v>6</v>
      </c>
      <c r="C64" s="64" t="s">
        <v>61</v>
      </c>
      <c r="D64" s="62">
        <v>20000</v>
      </c>
      <c r="E64" s="62">
        <v>5300</v>
      </c>
      <c r="F64" s="62">
        <v>4967</v>
      </c>
      <c r="G64" s="58">
        <f t="shared" si="0"/>
        <v>0.9371698113207547</v>
      </c>
    </row>
    <row r="65" spans="2:7" ht="18.75" customHeight="1">
      <c r="B65" s="55" t="s">
        <v>11</v>
      </c>
      <c r="C65" s="56" t="s">
        <v>62</v>
      </c>
      <c r="D65" s="62">
        <v>60000</v>
      </c>
      <c r="E65" s="62">
        <v>22700</v>
      </c>
      <c r="F65" s="62">
        <v>21894</v>
      </c>
      <c r="G65" s="58">
        <f t="shared" si="0"/>
        <v>0.9644933920704846</v>
      </c>
    </row>
    <row r="66" spans="2:7" ht="18.75" customHeight="1">
      <c r="B66" s="55" t="s">
        <v>18</v>
      </c>
      <c r="C66" s="56" t="s">
        <v>63</v>
      </c>
      <c r="D66" s="57">
        <f>D67+D68</f>
        <v>20000</v>
      </c>
      <c r="E66" s="57">
        <f>SUM(E67:E68)</f>
        <v>267</v>
      </c>
      <c r="F66" s="57">
        <f>SUM(F67:F68)</f>
        <v>267</v>
      </c>
      <c r="G66" s="58">
        <f t="shared" si="0"/>
        <v>1</v>
      </c>
    </row>
    <row r="67" spans="2:7" ht="18.75" customHeight="1">
      <c r="B67" s="59" t="s">
        <v>6</v>
      </c>
      <c r="C67" s="59" t="s">
        <v>64</v>
      </c>
      <c r="D67" s="60">
        <v>20000</v>
      </c>
      <c r="E67" s="60"/>
      <c r="F67" s="60"/>
      <c r="G67" s="61"/>
    </row>
    <row r="68" spans="2:7" ht="18.75" customHeight="1">
      <c r="B68" s="59" t="s">
        <v>6</v>
      </c>
      <c r="C68" s="59" t="s">
        <v>65</v>
      </c>
      <c r="D68" s="60"/>
      <c r="E68" s="60">
        <v>267</v>
      </c>
      <c r="F68" s="60">
        <v>267</v>
      </c>
      <c r="G68" s="61">
        <f t="shared" si="0"/>
        <v>1</v>
      </c>
    </row>
    <row r="69" spans="2:7" ht="18.75" customHeight="1">
      <c r="B69" s="50" t="s">
        <v>66</v>
      </c>
      <c r="C69" s="51" t="s">
        <v>67</v>
      </c>
      <c r="D69" s="52">
        <f>SUM(D70:D71)</f>
        <v>0</v>
      </c>
      <c r="E69" s="52">
        <f>SUM(E70:E71)</f>
        <v>0</v>
      </c>
      <c r="F69" s="52">
        <f>SUM(F70:F71)</f>
        <v>0</v>
      </c>
      <c r="G69" s="53"/>
    </row>
    <row r="70" spans="2:7" ht="18.75" customHeight="1">
      <c r="B70" s="65" t="s">
        <v>68</v>
      </c>
      <c r="C70" s="66" t="s">
        <v>69</v>
      </c>
      <c r="D70" s="60"/>
      <c r="E70" s="60"/>
      <c r="F70" s="60"/>
      <c r="G70" s="61"/>
    </row>
    <row r="71" spans="2:7" ht="18.75" customHeight="1">
      <c r="B71" s="65" t="s">
        <v>68</v>
      </c>
      <c r="C71" s="66" t="s">
        <v>70</v>
      </c>
      <c r="D71" s="60"/>
      <c r="E71" s="60"/>
      <c r="F71" s="60"/>
      <c r="G71" s="61"/>
    </row>
    <row r="72" spans="2:7" ht="29.25" customHeight="1">
      <c r="B72" s="50" t="s">
        <v>71</v>
      </c>
      <c r="C72" s="51" t="s">
        <v>72</v>
      </c>
      <c r="D72" s="52">
        <f>D8-D32+D69</f>
        <v>0</v>
      </c>
      <c r="E72" s="52">
        <f>E8-E32+E69</f>
        <v>-422714</v>
      </c>
      <c r="F72" s="52">
        <f>F8-F32+F69</f>
        <v>-418785</v>
      </c>
      <c r="G72" s="53">
        <f t="shared" si="0"/>
        <v>0.9907052995642444</v>
      </c>
    </row>
    <row r="73" spans="2:7" ht="18.75" customHeight="1">
      <c r="B73" s="67"/>
      <c r="C73" s="68"/>
      <c r="D73" s="69"/>
      <c r="E73" s="69"/>
      <c r="F73" s="69"/>
      <c r="G73" s="61"/>
    </row>
    <row r="74" spans="2:7" ht="18.75" customHeight="1">
      <c r="B74" s="50" t="s">
        <v>73</v>
      </c>
      <c r="C74" s="51" t="s">
        <v>74</v>
      </c>
      <c r="D74" s="70"/>
      <c r="E74" s="70"/>
      <c r="F74" s="70"/>
      <c r="G74" s="53"/>
    </row>
    <row r="75" spans="2:7" ht="18.75" customHeight="1">
      <c r="B75" s="67"/>
      <c r="C75" s="68"/>
      <c r="D75" s="69"/>
      <c r="E75" s="69"/>
      <c r="F75" s="69"/>
      <c r="G75" s="61"/>
    </row>
    <row r="76" spans="2:7" ht="27.75" customHeight="1">
      <c r="B76" s="50" t="s">
        <v>75</v>
      </c>
      <c r="C76" s="51" t="s">
        <v>76</v>
      </c>
      <c r="D76" s="52">
        <f>D72-D74</f>
        <v>0</v>
      </c>
      <c r="E76" s="52">
        <f>E72-E74</f>
        <v>-422714</v>
      </c>
      <c r="F76" s="52">
        <f>F72-F74</f>
        <v>-418785</v>
      </c>
      <c r="G76" s="53">
        <f aca="true" t="shared" si="1" ref="G76:G99">F76/E76</f>
        <v>0.9907052995642444</v>
      </c>
    </row>
    <row r="77" spans="2:7" ht="18.75" customHeight="1">
      <c r="B77" s="71" t="s">
        <v>6</v>
      </c>
      <c r="C77" s="66" t="s">
        <v>6</v>
      </c>
      <c r="D77" s="72"/>
      <c r="E77" s="72"/>
      <c r="F77" s="72" t="s">
        <v>6</v>
      </c>
      <c r="G77" s="61"/>
    </row>
    <row r="78" spans="2:7" ht="18.75" customHeight="1">
      <c r="B78" s="50" t="s">
        <v>77</v>
      </c>
      <c r="C78" s="51" t="s">
        <v>78</v>
      </c>
      <c r="D78" s="52">
        <f>D79+D84+D89</f>
        <v>467886</v>
      </c>
      <c r="E78" s="52">
        <f>E79+E84+E89</f>
        <v>112156</v>
      </c>
      <c r="F78" s="52">
        <f>F79+F84+F89</f>
        <v>112156</v>
      </c>
      <c r="G78" s="53">
        <f t="shared" si="1"/>
        <v>1</v>
      </c>
    </row>
    <row r="79" spans="2:7" ht="18.75" customHeight="1">
      <c r="B79" s="55" t="s">
        <v>4</v>
      </c>
      <c r="C79" s="56" t="s">
        <v>79</v>
      </c>
      <c r="D79" s="57">
        <f>SUM(D80:D83)</f>
        <v>84000</v>
      </c>
      <c r="E79" s="57">
        <f>SUM(E80:E83)</f>
        <v>48780</v>
      </c>
      <c r="F79" s="57">
        <f>SUM(F80:F83)</f>
        <v>48780</v>
      </c>
      <c r="G79" s="58">
        <f t="shared" si="1"/>
        <v>1</v>
      </c>
    </row>
    <row r="80" spans="2:7" ht="18.75" customHeight="1">
      <c r="B80" s="59" t="s">
        <v>6</v>
      </c>
      <c r="C80" s="59" t="s">
        <v>80</v>
      </c>
      <c r="D80" s="60">
        <v>84000</v>
      </c>
      <c r="E80" s="60">
        <v>60000</v>
      </c>
      <c r="F80" s="60">
        <v>60000</v>
      </c>
      <c r="G80" s="61">
        <f t="shared" si="1"/>
        <v>1</v>
      </c>
    </row>
    <row r="81" spans="2:7" ht="18.75" customHeight="1">
      <c r="B81" s="59" t="s">
        <v>6</v>
      </c>
      <c r="C81" s="59" t="s">
        <v>15</v>
      </c>
      <c r="D81" s="60"/>
      <c r="E81" s="60"/>
      <c r="F81" s="60"/>
      <c r="G81" s="61"/>
    </row>
    <row r="82" spans="2:7" ht="18.75" customHeight="1">
      <c r="B82" s="59" t="s">
        <v>6</v>
      </c>
      <c r="C82" s="59" t="s">
        <v>16</v>
      </c>
      <c r="D82" s="60"/>
      <c r="E82" s="60"/>
      <c r="F82" s="60"/>
      <c r="G82" s="61"/>
    </row>
    <row r="83" spans="2:7" ht="18.75" customHeight="1">
      <c r="B83" s="59" t="s">
        <v>6</v>
      </c>
      <c r="C83" s="59" t="s">
        <v>17</v>
      </c>
      <c r="D83" s="60"/>
      <c r="E83" s="60">
        <v>-11220</v>
      </c>
      <c r="F83" s="60">
        <v>-11220</v>
      </c>
      <c r="G83" s="61">
        <f t="shared" si="1"/>
        <v>1</v>
      </c>
    </row>
    <row r="84" spans="2:7" ht="18.75" customHeight="1">
      <c r="B84" s="55" t="s">
        <v>11</v>
      </c>
      <c r="C84" s="56" t="s">
        <v>81</v>
      </c>
      <c r="D84" s="57">
        <f>SUM(D85:D88)</f>
        <v>0</v>
      </c>
      <c r="E84" s="57">
        <f>SUM(E85:E88)</f>
        <v>0</v>
      </c>
      <c r="F84" s="57">
        <f>SUM(F85:F88)</f>
        <v>0</v>
      </c>
      <c r="G84" s="58"/>
    </row>
    <row r="85" spans="2:7" ht="18.75" customHeight="1">
      <c r="B85" s="59" t="s">
        <v>6</v>
      </c>
      <c r="C85" s="59" t="s">
        <v>20</v>
      </c>
      <c r="D85" s="60"/>
      <c r="E85" s="60"/>
      <c r="F85" s="60"/>
      <c r="G85" s="61"/>
    </row>
    <row r="86" spans="2:7" ht="18.75" customHeight="1">
      <c r="B86" s="59" t="s">
        <v>6</v>
      </c>
      <c r="C86" s="59" t="s">
        <v>15</v>
      </c>
      <c r="D86" s="60"/>
      <c r="E86" s="60"/>
      <c r="F86" s="60"/>
      <c r="G86" s="61"/>
    </row>
    <row r="87" spans="2:7" ht="18.75" customHeight="1">
      <c r="B87" s="59" t="s">
        <v>6</v>
      </c>
      <c r="C87" s="59" t="s">
        <v>16</v>
      </c>
      <c r="D87" s="60"/>
      <c r="E87" s="60"/>
      <c r="F87" s="60"/>
      <c r="G87" s="61"/>
    </row>
    <row r="88" spans="2:7" ht="18.75" customHeight="1">
      <c r="B88" s="59" t="s">
        <v>6</v>
      </c>
      <c r="C88" s="59" t="s">
        <v>17</v>
      </c>
      <c r="D88" s="60"/>
      <c r="E88" s="60"/>
      <c r="F88" s="60"/>
      <c r="G88" s="61"/>
    </row>
    <row r="89" spans="2:7" ht="18.75" customHeight="1">
      <c r="B89" s="55" t="s">
        <v>18</v>
      </c>
      <c r="C89" s="56" t="s">
        <v>22</v>
      </c>
      <c r="D89" s="57">
        <f>SUM(D90:D92)</f>
        <v>383886</v>
      </c>
      <c r="E89" s="57">
        <f>SUM(E90:E92)</f>
        <v>63376</v>
      </c>
      <c r="F89" s="57">
        <f>SUM(F90:F92)</f>
        <v>63376</v>
      </c>
      <c r="G89" s="58">
        <f t="shared" si="1"/>
        <v>1</v>
      </c>
    </row>
    <row r="90" spans="2:7" ht="18.75" customHeight="1">
      <c r="B90" s="59" t="s">
        <v>6</v>
      </c>
      <c r="C90" s="59" t="s">
        <v>15</v>
      </c>
      <c r="D90" s="60"/>
      <c r="E90" s="60">
        <v>77952</v>
      </c>
      <c r="F90" s="60">
        <v>77952</v>
      </c>
      <c r="G90" s="61">
        <f t="shared" si="1"/>
        <v>1</v>
      </c>
    </row>
    <row r="91" spans="2:7" ht="18.75" customHeight="1">
      <c r="B91" s="59" t="s">
        <v>6</v>
      </c>
      <c r="C91" s="59" t="s">
        <v>16</v>
      </c>
      <c r="D91" s="60">
        <v>383886</v>
      </c>
      <c r="E91" s="60"/>
      <c r="F91" s="60"/>
      <c r="G91" s="61"/>
    </row>
    <row r="92" spans="2:7" ht="18.75" customHeight="1">
      <c r="B92" s="59" t="s">
        <v>6</v>
      </c>
      <c r="C92" s="59" t="s">
        <v>17</v>
      </c>
      <c r="D92" s="60"/>
      <c r="E92" s="60">
        <v>-14576</v>
      </c>
      <c r="F92" s="60">
        <v>-14576</v>
      </c>
      <c r="G92" s="61">
        <f t="shared" si="1"/>
        <v>1</v>
      </c>
    </row>
    <row r="93" spans="2:7" ht="27.75" customHeight="1">
      <c r="B93" s="50" t="s">
        <v>82</v>
      </c>
      <c r="C93" s="51" t="s">
        <v>83</v>
      </c>
      <c r="D93" s="70">
        <f>D94</f>
        <v>560274</v>
      </c>
      <c r="E93" s="70">
        <f>E94</f>
        <v>430567</v>
      </c>
      <c r="F93" s="70">
        <f>F94</f>
        <v>478190</v>
      </c>
      <c r="G93" s="53">
        <f t="shared" si="1"/>
        <v>1.1106053181038027</v>
      </c>
    </row>
    <row r="94" spans="2:7" ht="25.5">
      <c r="B94" s="67" t="s">
        <v>6</v>
      </c>
      <c r="C94" s="66" t="s">
        <v>84</v>
      </c>
      <c r="D94" s="60">
        <v>560274</v>
      </c>
      <c r="E94" s="60">
        <v>430567</v>
      </c>
      <c r="F94" s="60">
        <v>478190</v>
      </c>
      <c r="G94" s="61">
        <f t="shared" si="1"/>
        <v>1.1106053181038027</v>
      </c>
    </row>
    <row r="95" spans="2:7" ht="15" thickBot="1">
      <c r="B95" s="73" t="s">
        <v>85</v>
      </c>
      <c r="C95" s="74" t="s">
        <v>86</v>
      </c>
      <c r="D95" s="75"/>
      <c r="E95" s="75"/>
      <c r="F95" s="76"/>
      <c r="G95" s="76"/>
    </row>
    <row r="96" spans="2:7" ht="14.25">
      <c r="B96" s="77"/>
      <c r="C96" s="78" t="s">
        <v>87</v>
      </c>
      <c r="D96" s="79"/>
      <c r="E96" s="155">
        <v>112000</v>
      </c>
      <c r="F96" s="80">
        <v>106177</v>
      </c>
      <c r="G96" s="61">
        <f t="shared" si="1"/>
        <v>0.9480089285714286</v>
      </c>
    </row>
    <row r="97" spans="2:7" ht="14.25">
      <c r="B97" s="81"/>
      <c r="C97" s="66" t="s">
        <v>88</v>
      </c>
      <c r="D97" s="82"/>
      <c r="E97" s="60">
        <v>7859</v>
      </c>
      <c r="F97" s="83">
        <v>108831</v>
      </c>
      <c r="G97" s="61">
        <f t="shared" si="1"/>
        <v>13.847945031174449</v>
      </c>
    </row>
    <row r="98" spans="2:7" ht="14.25">
      <c r="B98" s="84" t="s">
        <v>6</v>
      </c>
      <c r="C98" s="85" t="s">
        <v>89</v>
      </c>
      <c r="D98" s="86"/>
      <c r="E98" s="86"/>
      <c r="F98" s="87">
        <v>7859</v>
      </c>
      <c r="G98" s="61"/>
    </row>
    <row r="99" spans="2:7" ht="14.25">
      <c r="B99" s="35"/>
      <c r="C99" s="36" t="s">
        <v>90</v>
      </c>
      <c r="D99" s="36"/>
      <c r="E99" s="36">
        <v>120000</v>
      </c>
      <c r="F99" s="36">
        <v>108677</v>
      </c>
      <c r="G99" s="61">
        <f t="shared" si="1"/>
        <v>0.9056416666666667</v>
      </c>
    </row>
    <row r="100" spans="2:7" ht="15" thickBot="1">
      <c r="B100" s="37"/>
      <c r="C100" s="38" t="s">
        <v>89</v>
      </c>
      <c r="D100" s="38"/>
      <c r="E100" s="38"/>
      <c r="F100" s="38"/>
      <c r="G100" s="61"/>
    </row>
    <row r="101" spans="2:6" ht="14.25">
      <c r="B101" s="88" t="s">
        <v>6</v>
      </c>
      <c r="C101" s="89" t="s">
        <v>6</v>
      </c>
      <c r="D101" s="89"/>
      <c r="E101" s="89"/>
      <c r="F101" s="88" t="s">
        <v>6</v>
      </c>
    </row>
    <row r="102" spans="2:10" ht="15.75">
      <c r="B102" s="90" t="s">
        <v>110</v>
      </c>
      <c r="C102" s="90"/>
      <c r="D102" s="90"/>
      <c r="E102" s="90"/>
      <c r="F102" s="90" t="s">
        <v>101</v>
      </c>
      <c r="G102" s="91"/>
      <c r="H102" s="92"/>
      <c r="I102" s="92"/>
      <c r="J102" s="92"/>
    </row>
    <row r="103" spans="2:10" ht="15.75">
      <c r="B103" s="92"/>
      <c r="C103" s="93"/>
      <c r="D103" s="92"/>
      <c r="E103" s="92"/>
      <c r="F103" s="92"/>
      <c r="G103" s="94"/>
      <c r="H103" s="92"/>
      <c r="I103" s="92"/>
      <c r="J103" s="92"/>
    </row>
    <row r="104" spans="2:10" ht="15.75">
      <c r="B104" s="92"/>
      <c r="C104" s="93"/>
      <c r="D104" s="92"/>
      <c r="E104" s="92"/>
      <c r="F104" s="92"/>
      <c r="G104" s="94"/>
      <c r="H104" s="92"/>
      <c r="I104" s="92"/>
      <c r="J104" s="92"/>
    </row>
    <row r="105" spans="2:10" ht="15.75">
      <c r="B105" s="92"/>
      <c r="C105" s="92"/>
      <c r="D105" s="92"/>
      <c r="E105" s="92"/>
      <c r="F105" s="92"/>
      <c r="G105" s="94"/>
      <c r="H105" s="92"/>
      <c r="I105" s="92"/>
      <c r="J105" s="92"/>
    </row>
    <row r="106" spans="2:10" ht="15.75">
      <c r="B106" s="95" t="s">
        <v>102</v>
      </c>
      <c r="C106" s="95"/>
      <c r="D106" s="90"/>
      <c r="E106" s="90"/>
      <c r="F106" s="90"/>
      <c r="G106" s="91"/>
      <c r="H106" s="92"/>
      <c r="I106" s="92"/>
      <c r="J106" s="92"/>
    </row>
    <row r="107" spans="2:10" ht="15.75">
      <c r="B107" s="90"/>
      <c r="C107" s="90"/>
      <c r="D107" s="90"/>
      <c r="E107" s="90"/>
      <c r="F107" s="90"/>
      <c r="G107" s="91"/>
      <c r="H107" s="92"/>
      <c r="I107" s="92"/>
      <c r="J107" s="92"/>
    </row>
    <row r="108" spans="2:10" ht="15.75">
      <c r="B108" s="90"/>
      <c r="C108" s="90"/>
      <c r="D108" s="90"/>
      <c r="E108" s="90"/>
      <c r="F108" s="90"/>
      <c r="G108" s="91"/>
      <c r="H108" s="92"/>
      <c r="I108" s="92"/>
      <c r="J108" s="92"/>
    </row>
    <row r="109" spans="2:10" ht="15.75">
      <c r="B109" s="90" t="s">
        <v>103</v>
      </c>
      <c r="C109" s="90"/>
      <c r="D109" s="90"/>
      <c r="E109" s="90" t="s">
        <v>104</v>
      </c>
      <c r="F109" s="90"/>
      <c r="G109" s="91"/>
      <c r="H109" s="92"/>
      <c r="I109" s="92"/>
      <c r="J109" s="92"/>
    </row>
    <row r="110" spans="2:10" ht="15.75">
      <c r="B110" s="92"/>
      <c r="C110" s="92"/>
      <c r="D110" s="92"/>
      <c r="E110" s="92"/>
      <c r="F110" s="92"/>
      <c r="G110" s="94"/>
      <c r="H110" s="92"/>
      <c r="I110" s="92"/>
      <c r="J110" s="92"/>
    </row>
  </sheetData>
  <sheetProtection/>
  <mergeCells count="4">
    <mergeCell ref="B3:F3"/>
    <mergeCell ref="B4:F4"/>
    <mergeCell ref="B2:G2"/>
    <mergeCell ref="B1:G1"/>
  </mergeCells>
  <printOptions/>
  <pageMargins left="0.7086614173228347" right="0.7086614173228347" top="0.7480314960629921" bottom="0.7480314960629921" header="0.31496062992125984" footer="0.31496062992125984"/>
  <pageSetup horizontalDpi="600" verticalDpi="600" orientation="portrait" paperSize="9" scale="70" r:id="rId1"/>
  <rowBreaks count="1" manualBreakCount="1">
    <brk id="51"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BT44"/>
  <sheetViews>
    <sheetView zoomScalePageLayoutView="0" workbookViewId="0" topLeftCell="A3">
      <selection activeCell="A10" sqref="A10:G10"/>
    </sheetView>
  </sheetViews>
  <sheetFormatPr defaultColWidth="14.296875" defaultRowHeight="14.25"/>
  <cols>
    <col min="1" max="1" width="6.5" style="102" customWidth="1"/>
    <col min="2" max="2" width="62.69921875" style="102" customWidth="1"/>
    <col min="3" max="3" width="0.8984375" style="102" customWidth="1"/>
    <col min="4" max="4" width="19.5" style="102" customWidth="1"/>
    <col min="5" max="5" width="18.19921875" style="102" customWidth="1"/>
    <col min="6" max="6" width="18.3984375" style="102" customWidth="1"/>
    <col min="7" max="7" width="38.19921875" style="102" customWidth="1"/>
    <col min="8" max="8" width="4" style="102" customWidth="1"/>
    <col min="9" max="16384" width="14.19921875" style="102" customWidth="1"/>
  </cols>
  <sheetData>
    <row r="1" ht="15.75">
      <c r="F1" s="103"/>
    </row>
    <row r="3" spans="1:7" ht="15.75">
      <c r="A3" s="102" t="s">
        <v>233</v>
      </c>
      <c r="F3" s="103"/>
      <c r="G3" s="104"/>
    </row>
    <row r="4" spans="1:6" ht="20.25">
      <c r="A4" s="105"/>
      <c r="B4" s="103"/>
      <c r="F4" s="106"/>
    </row>
    <row r="5" ht="15">
      <c r="A5" s="105"/>
    </row>
    <row r="6" ht="25.5" customHeight="1">
      <c r="A6" s="107"/>
    </row>
    <row r="7" ht="0.75" customHeight="1" hidden="1" thickBot="1">
      <c r="A7" s="107"/>
    </row>
    <row r="8" ht="15" hidden="1"/>
    <row r="9" ht="15" hidden="1"/>
    <row r="10" spans="1:11" ht="68.25" customHeight="1">
      <c r="A10" s="236" t="s">
        <v>145</v>
      </c>
      <c r="B10" s="237"/>
      <c r="C10" s="237"/>
      <c r="D10" s="237"/>
      <c r="E10" s="237"/>
      <c r="F10" s="237"/>
      <c r="G10" s="237"/>
      <c r="H10" s="108"/>
      <c r="I10" s="108"/>
      <c r="J10" s="108"/>
      <c r="K10" s="108"/>
    </row>
    <row r="12" spans="1:7" ht="26.25">
      <c r="A12" s="238" t="s">
        <v>146</v>
      </c>
      <c r="B12" s="238"/>
      <c r="C12" s="238"/>
      <c r="D12" s="238"/>
      <c r="E12" s="238"/>
      <c r="F12" s="238"/>
      <c r="G12" s="238"/>
    </row>
    <row r="14" ht="1.5" customHeight="1"/>
    <row r="15" ht="15" hidden="1"/>
    <row r="17" ht="15.75" thickBot="1"/>
    <row r="18" spans="1:7" ht="15.75">
      <c r="A18" s="239" t="s">
        <v>0</v>
      </c>
      <c r="B18" s="224" t="s">
        <v>1</v>
      </c>
      <c r="C18" s="109"/>
      <c r="D18" s="227" t="s">
        <v>147</v>
      </c>
      <c r="E18" s="227" t="s">
        <v>148</v>
      </c>
      <c r="F18" s="230" t="s">
        <v>149</v>
      </c>
      <c r="G18" s="233" t="s">
        <v>150</v>
      </c>
    </row>
    <row r="19" spans="1:7" ht="15.75">
      <c r="A19" s="240"/>
      <c r="B19" s="225"/>
      <c r="C19" s="110"/>
      <c r="D19" s="228"/>
      <c r="E19" s="228" t="s">
        <v>151</v>
      </c>
      <c r="F19" s="231"/>
      <c r="G19" s="234"/>
    </row>
    <row r="20" spans="1:7" ht="32.25" customHeight="1" thickBot="1">
      <c r="A20" s="241"/>
      <c r="B20" s="226"/>
      <c r="C20" s="111"/>
      <c r="D20" s="229"/>
      <c r="E20" s="229" t="s">
        <v>152</v>
      </c>
      <c r="F20" s="232"/>
      <c r="G20" s="235"/>
    </row>
    <row r="21" spans="1:7" ht="15.75" thickBot="1">
      <c r="A21" s="112" t="s">
        <v>105</v>
      </c>
      <c r="B21" s="113" t="s">
        <v>106</v>
      </c>
      <c r="C21" s="114"/>
      <c r="D21" s="115" t="s">
        <v>107</v>
      </c>
      <c r="E21" s="116" t="s">
        <v>108</v>
      </c>
      <c r="F21" s="117">
        <v>5</v>
      </c>
      <c r="G21" s="118"/>
    </row>
    <row r="22" spans="1:7" ht="19.5" customHeight="1">
      <c r="A22" s="119"/>
      <c r="B22" s="120"/>
      <c r="C22" s="121"/>
      <c r="D22" s="122"/>
      <c r="E22" s="122"/>
      <c r="F22" s="123"/>
      <c r="G22" s="124"/>
    </row>
    <row r="23" spans="1:7" ht="19.5" customHeight="1">
      <c r="A23" s="125" t="s">
        <v>153</v>
      </c>
      <c r="B23" s="126" t="s">
        <v>154</v>
      </c>
      <c r="C23" s="127"/>
      <c r="D23" s="128">
        <v>25</v>
      </c>
      <c r="E23" s="128">
        <v>23</v>
      </c>
      <c r="F23" s="129">
        <v>23</v>
      </c>
      <c r="G23" s="130" t="s">
        <v>155</v>
      </c>
    </row>
    <row r="24" spans="1:7" ht="19.5" customHeight="1">
      <c r="A24" s="131"/>
      <c r="B24" s="132"/>
      <c r="C24" s="127"/>
      <c r="D24" s="133"/>
      <c r="E24" s="133">
        <v>3</v>
      </c>
      <c r="F24" s="134"/>
      <c r="G24" s="135"/>
    </row>
    <row r="25" spans="1:7" ht="19.5" customHeight="1">
      <c r="A25" s="131"/>
      <c r="B25" s="136"/>
      <c r="C25" s="127"/>
      <c r="D25" s="137"/>
      <c r="E25" s="137"/>
      <c r="F25" s="138"/>
      <c r="G25" s="139" t="s">
        <v>156</v>
      </c>
    </row>
    <row r="26" spans="1:7" ht="19.5" customHeight="1">
      <c r="A26" s="140" t="s">
        <v>157</v>
      </c>
      <c r="B26" s="141" t="s">
        <v>158</v>
      </c>
      <c r="C26" s="127"/>
      <c r="D26" s="128" t="e">
        <f>('[1]Tab.8. Instytucje kultury'!D53-'[1]Tab.4.Zatrudnienie'!D28)/'[1]Tab.4.Zatrudnienie'!D23/12</f>
        <v>#DIV/0!</v>
      </c>
      <c r="E26" s="128" t="e">
        <f>('[1]Tab.8. Instytucje kultury'!E53-'[1]Tab.4.Zatrudnienie'!E28)/'[1]Tab.4.Zatrudnienie'!E23/6</f>
        <v>#DIV/0!</v>
      </c>
      <c r="F26" s="142" t="e">
        <f>('[1]Tab.8. Instytucje kultury'!F53-'[1]Tab.4.Zatrudnienie'!F28)/'[1]Tab.4.Zatrudnienie'!F23/6</f>
        <v>#DIV/0!</v>
      </c>
      <c r="G26" s="139" t="s">
        <v>159</v>
      </c>
    </row>
    <row r="27" spans="1:7" ht="19.5" customHeight="1">
      <c r="A27" s="131"/>
      <c r="B27" s="136"/>
      <c r="C27" s="127"/>
      <c r="D27" s="137">
        <v>3320</v>
      </c>
      <c r="E27" s="128">
        <v>3462</v>
      </c>
      <c r="F27" s="142">
        <v>3452</v>
      </c>
      <c r="G27" s="139"/>
    </row>
    <row r="28" spans="1:7" ht="19.5" customHeight="1">
      <c r="A28" s="140" t="s">
        <v>66</v>
      </c>
      <c r="B28" s="141" t="s">
        <v>160</v>
      </c>
      <c r="C28" s="127"/>
      <c r="D28" s="137">
        <f>D29+D30+D31+D32</f>
        <v>0</v>
      </c>
      <c r="E28" s="128">
        <f>E29+E30+E31+E32</f>
        <v>8925</v>
      </c>
      <c r="F28" s="142">
        <f>F29+F30+F31+F32</f>
        <v>8925</v>
      </c>
      <c r="G28" s="139"/>
    </row>
    <row r="29" spans="1:7" ht="19.5" customHeight="1">
      <c r="A29" s="140"/>
      <c r="B29" s="141" t="s">
        <v>109</v>
      </c>
      <c r="C29" s="127"/>
      <c r="D29" s="137"/>
      <c r="E29" s="128">
        <v>8925</v>
      </c>
      <c r="F29" s="142">
        <v>8925</v>
      </c>
      <c r="G29" s="139"/>
    </row>
    <row r="30" spans="1:7" ht="19.5" customHeight="1">
      <c r="A30" s="140"/>
      <c r="B30" s="141" t="s">
        <v>161</v>
      </c>
      <c r="C30" s="127"/>
      <c r="D30" s="137"/>
      <c r="E30" s="128"/>
      <c r="F30" s="142"/>
      <c r="G30" s="139"/>
    </row>
    <row r="31" spans="1:7" ht="19.5" customHeight="1">
      <c r="A31" s="131"/>
      <c r="B31" s="141" t="s">
        <v>162</v>
      </c>
      <c r="C31" s="127"/>
      <c r="D31" s="137"/>
      <c r="E31" s="143"/>
      <c r="F31" s="138"/>
      <c r="G31" s="139"/>
    </row>
    <row r="32" spans="1:7" ht="19.5" customHeight="1">
      <c r="A32" s="131"/>
      <c r="B32" s="141" t="s">
        <v>163</v>
      </c>
      <c r="C32" s="127"/>
      <c r="D32" s="137"/>
      <c r="E32" s="143"/>
      <c r="F32" s="138"/>
      <c r="G32" s="139"/>
    </row>
    <row r="33" spans="1:7" ht="19.5" customHeight="1" thickBot="1">
      <c r="A33" s="144"/>
      <c r="B33" s="145"/>
      <c r="C33" s="146"/>
      <c r="D33" s="147"/>
      <c r="E33" s="147"/>
      <c r="F33" s="148"/>
      <c r="G33" s="149"/>
    </row>
    <row r="35" spans="1:6" ht="20.25" customHeight="1">
      <c r="A35" s="107"/>
      <c r="B35" s="150" t="s">
        <v>164</v>
      </c>
      <c r="D35" s="107"/>
      <c r="E35" s="107"/>
      <c r="F35" s="107" t="s">
        <v>165</v>
      </c>
    </row>
    <row r="36" spans="2:6" ht="15.75">
      <c r="B36" s="92"/>
      <c r="D36" s="151"/>
      <c r="E36" s="151"/>
      <c r="F36" s="107"/>
    </row>
    <row r="37" spans="2:6" ht="65.25" customHeight="1">
      <c r="B37" s="92"/>
      <c r="D37" s="107"/>
      <c r="E37" s="107"/>
      <c r="F37" s="107"/>
    </row>
    <row r="38" ht="15.75">
      <c r="B38" s="92" t="s">
        <v>102</v>
      </c>
    </row>
    <row r="39" spans="1:72" ht="15.75">
      <c r="A39" s="152"/>
      <c r="B39" s="9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row>
    <row r="40" spans="1:72" ht="0.75" customHeight="1">
      <c r="A40" s="153"/>
      <c r="B40" s="92"/>
      <c r="C40" s="152"/>
      <c r="D40" s="154"/>
      <c r="E40" s="154"/>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row>
    <row r="41" spans="1:72" ht="15">
      <c r="A41" s="152"/>
      <c r="B41" s="150" t="s">
        <v>103</v>
      </c>
      <c r="C41" s="152"/>
      <c r="D41" s="152"/>
      <c r="E41" s="152"/>
      <c r="F41" s="152" t="s">
        <v>166</v>
      </c>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row>
    <row r="42" spans="4:6" ht="15">
      <c r="D42" s="107"/>
      <c r="E42" s="107"/>
      <c r="F42" s="107"/>
    </row>
    <row r="43" spans="4:6" ht="77.25" customHeight="1">
      <c r="D43" s="107" t="s">
        <v>68</v>
      </c>
      <c r="E43" s="107"/>
      <c r="F43" s="107"/>
    </row>
    <row r="44" ht="15">
      <c r="F44" s="107"/>
    </row>
  </sheetData>
  <sheetProtection/>
  <mergeCells count="8">
    <mergeCell ref="B18:B20"/>
    <mergeCell ref="D18:D20"/>
    <mergeCell ref="E18:E20"/>
    <mergeCell ref="F18:F20"/>
    <mergeCell ref="G18:G20"/>
    <mergeCell ref="A10:G10"/>
    <mergeCell ref="A12:G12"/>
    <mergeCell ref="A18:A20"/>
  </mergeCells>
  <conditionalFormatting sqref="C11:G11">
    <cfRule type="cellIs" priority="7" dxfId="7" operator="notEqual" stopIfTrue="1">
      <formula>0</formula>
    </cfRule>
  </conditionalFormatting>
  <conditionalFormatting sqref="C11:G11">
    <cfRule type="cellIs" priority="6" dxfId="7" operator="notEqual" stopIfTrue="1">
      <formula>0</formula>
    </cfRule>
  </conditionalFormatting>
  <conditionalFormatting sqref="C11:G11">
    <cfRule type="cellIs" priority="5" dxfId="7" operator="notEqual" stopIfTrue="1">
      <formula>0</formula>
    </cfRule>
  </conditionalFormatting>
  <conditionalFormatting sqref="C11:G11">
    <cfRule type="cellIs" priority="4" dxfId="7" operator="notEqual">
      <formula>0</formula>
    </cfRule>
  </conditionalFormatting>
  <conditionalFormatting sqref="C11:G11">
    <cfRule type="cellIs" priority="3" dxfId="7" operator="notEqual" stopIfTrue="1">
      <formula>0</formula>
    </cfRule>
  </conditionalFormatting>
  <conditionalFormatting sqref="C11:G11">
    <cfRule type="cellIs" priority="2" dxfId="7" operator="notEqual" stopIfTrue="1">
      <formula>0</formula>
    </cfRule>
  </conditionalFormatting>
  <conditionalFormatting sqref="C11:G11">
    <cfRule type="cellIs" priority="1" dxfId="7" operator="not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dimension ref="A2:F107"/>
  <sheetViews>
    <sheetView tabSelected="1" zoomScalePageLayoutView="0" workbookViewId="0" topLeftCell="A2">
      <selection activeCell="B3" sqref="B3"/>
    </sheetView>
  </sheetViews>
  <sheetFormatPr defaultColWidth="8.796875" defaultRowHeight="14.25"/>
  <cols>
    <col min="1" max="1" width="6.09765625" style="0" customWidth="1"/>
    <col min="2" max="2" width="34.8984375" style="0" customWidth="1"/>
    <col min="3" max="3" width="10.3984375" style="0" customWidth="1"/>
    <col min="4" max="4" width="11.3984375" style="0" customWidth="1"/>
    <col min="5" max="5" width="10" style="0" customWidth="1"/>
    <col min="6" max="6" width="49.09765625" style="156" customWidth="1"/>
  </cols>
  <sheetData>
    <row r="2" spans="1:6" ht="30" customHeight="1">
      <c r="A2" s="242" t="s">
        <v>117</v>
      </c>
      <c r="B2" s="242"/>
      <c r="C2" s="242"/>
      <c r="D2" s="242"/>
      <c r="E2" s="242"/>
      <c r="F2" s="242"/>
    </row>
    <row r="3" ht="15" thickBot="1"/>
    <row r="4" spans="1:6" ht="51" customHeight="1" thickBot="1">
      <c r="A4" s="96" t="s">
        <v>0</v>
      </c>
      <c r="B4" s="97" t="s">
        <v>1</v>
      </c>
      <c r="C4" s="97" t="s">
        <v>91</v>
      </c>
      <c r="D4" s="97" t="s">
        <v>92</v>
      </c>
      <c r="E4" s="97" t="s">
        <v>99</v>
      </c>
      <c r="F4" s="97" t="s">
        <v>140</v>
      </c>
    </row>
    <row r="5" spans="1:6" ht="14.25">
      <c r="A5" s="41">
        <v>1</v>
      </c>
      <c r="B5" s="42">
        <v>2</v>
      </c>
      <c r="C5" s="42">
        <v>3</v>
      </c>
      <c r="D5" s="42">
        <v>4</v>
      </c>
      <c r="E5" s="42">
        <v>5</v>
      </c>
      <c r="F5" s="43">
        <v>6</v>
      </c>
    </row>
    <row r="6" spans="1:6" ht="23.25" customHeight="1">
      <c r="A6" s="11" t="s">
        <v>2</v>
      </c>
      <c r="B6" s="12" t="s">
        <v>3</v>
      </c>
      <c r="C6" s="13">
        <f>+C7+C12+C18+C23+C27+C28+C29</f>
        <v>2431422</v>
      </c>
      <c r="D6" s="13">
        <f>+D7+D12+D18+D23+D27+D28+D29</f>
        <v>2355331</v>
      </c>
      <c r="E6" s="13">
        <f aca="true" t="shared" si="0" ref="E6:E37">D6/C6%</f>
        <v>96.87051445614952</v>
      </c>
      <c r="F6" s="157" t="s">
        <v>116</v>
      </c>
    </row>
    <row r="7" spans="1:6" ht="26.25" customHeight="1">
      <c r="A7" s="1" t="s">
        <v>4</v>
      </c>
      <c r="B7" s="2" t="s">
        <v>5</v>
      </c>
      <c r="C7" s="3">
        <f>SUM(C8:C11)</f>
        <v>303370</v>
      </c>
      <c r="D7" s="3">
        <f>SUM(D8:D11)</f>
        <v>260739</v>
      </c>
      <c r="E7" s="3">
        <f t="shared" si="0"/>
        <v>85.94752282691104</v>
      </c>
      <c r="F7" s="158" t="s">
        <v>143</v>
      </c>
    </row>
    <row r="8" spans="1:6" ht="27" customHeight="1">
      <c r="A8" s="4" t="s">
        <v>6</v>
      </c>
      <c r="B8" s="5" t="s">
        <v>7</v>
      </c>
      <c r="C8" s="6">
        <v>170056</v>
      </c>
      <c r="D8" s="6">
        <v>166734</v>
      </c>
      <c r="E8" s="7">
        <f t="shared" si="0"/>
        <v>98.04652585030814</v>
      </c>
      <c r="F8" s="159" t="s">
        <v>172</v>
      </c>
    </row>
    <row r="9" spans="1:6" ht="24" customHeight="1">
      <c r="A9" s="4" t="s">
        <v>6</v>
      </c>
      <c r="B9" s="5" t="s">
        <v>8</v>
      </c>
      <c r="C9" s="6"/>
      <c r="D9" s="6"/>
      <c r="E9" s="7" t="e">
        <f t="shared" si="0"/>
        <v>#DIV/0!</v>
      </c>
      <c r="F9" s="160"/>
    </row>
    <row r="10" spans="1:6" ht="59.25" customHeight="1">
      <c r="A10" s="4" t="s">
        <v>6</v>
      </c>
      <c r="B10" s="5" t="s">
        <v>9</v>
      </c>
      <c r="C10" s="6">
        <v>133072</v>
      </c>
      <c r="D10" s="6">
        <v>82752</v>
      </c>
      <c r="E10" s="7">
        <f t="shared" si="0"/>
        <v>62.18588433329325</v>
      </c>
      <c r="F10" s="159" t="s">
        <v>173</v>
      </c>
    </row>
    <row r="11" spans="1:6" ht="40.5" customHeight="1">
      <c r="A11" s="4" t="s">
        <v>6</v>
      </c>
      <c r="B11" s="5" t="s">
        <v>10</v>
      </c>
      <c r="C11" s="6">
        <v>242</v>
      </c>
      <c r="D11" s="6">
        <v>11253</v>
      </c>
      <c r="E11" s="7">
        <f t="shared" si="0"/>
        <v>4650</v>
      </c>
      <c r="F11" s="159" t="s">
        <v>174</v>
      </c>
    </row>
    <row r="12" spans="1:6" ht="24" customHeight="1">
      <c r="A12" s="1" t="s">
        <v>11</v>
      </c>
      <c r="B12" s="2" t="s">
        <v>12</v>
      </c>
      <c r="C12" s="3">
        <f>SUM(C13:C17)</f>
        <v>2120000</v>
      </c>
      <c r="D12" s="3">
        <f>SUM(D13:D17)</f>
        <v>2079900</v>
      </c>
      <c r="E12" s="3">
        <f t="shared" si="0"/>
        <v>98.10849056603773</v>
      </c>
      <c r="F12" s="158" t="s">
        <v>116</v>
      </c>
    </row>
    <row r="13" spans="1:6" ht="24" customHeight="1">
      <c r="A13" s="4" t="s">
        <v>6</v>
      </c>
      <c r="B13" s="5" t="s">
        <v>13</v>
      </c>
      <c r="C13" s="8"/>
      <c r="D13" s="6"/>
      <c r="E13" s="7" t="e">
        <f t="shared" si="0"/>
        <v>#DIV/0!</v>
      </c>
      <c r="F13" s="160"/>
    </row>
    <row r="14" spans="1:6" ht="51.75" customHeight="1">
      <c r="A14" s="4"/>
      <c r="B14" s="5" t="s">
        <v>14</v>
      </c>
      <c r="C14" s="6">
        <v>2120000</v>
      </c>
      <c r="D14" s="6">
        <v>2079900</v>
      </c>
      <c r="E14" s="7">
        <f t="shared" si="0"/>
        <v>98.10849056603773</v>
      </c>
      <c r="F14" s="159" t="s">
        <v>175</v>
      </c>
    </row>
    <row r="15" spans="1:6" ht="24" customHeight="1">
      <c r="A15" s="4" t="s">
        <v>6</v>
      </c>
      <c r="B15" s="5" t="s">
        <v>15</v>
      </c>
      <c r="C15" s="6"/>
      <c r="D15" s="6"/>
      <c r="E15" s="7" t="e">
        <f t="shared" si="0"/>
        <v>#DIV/0!</v>
      </c>
      <c r="F15" s="160"/>
    </row>
    <row r="16" spans="1:6" ht="24" customHeight="1">
      <c r="A16" s="4" t="s">
        <v>6</v>
      </c>
      <c r="B16" s="5" t="s">
        <v>16</v>
      </c>
      <c r="C16" s="6"/>
      <c r="D16" s="6"/>
      <c r="E16" s="7" t="e">
        <f t="shared" si="0"/>
        <v>#DIV/0!</v>
      </c>
      <c r="F16" s="160"/>
    </row>
    <row r="17" spans="1:6" ht="24" customHeight="1">
      <c r="A17" s="4" t="s">
        <v>6</v>
      </c>
      <c r="B17" s="5" t="s">
        <v>17</v>
      </c>
      <c r="C17" s="8"/>
      <c r="D17" s="6"/>
      <c r="E17" s="7" t="e">
        <f t="shared" si="0"/>
        <v>#DIV/0!</v>
      </c>
      <c r="F17" s="160"/>
    </row>
    <row r="18" spans="1:6" ht="33" customHeight="1">
      <c r="A18" s="1" t="s">
        <v>18</v>
      </c>
      <c r="B18" s="2" t="s">
        <v>19</v>
      </c>
      <c r="C18" s="3">
        <f>C19+C20+C21+C22</f>
        <v>0</v>
      </c>
      <c r="D18" s="3">
        <f>D19+D20+D21+D22</f>
        <v>0</v>
      </c>
      <c r="E18" s="3" t="e">
        <f t="shared" si="0"/>
        <v>#DIV/0!</v>
      </c>
      <c r="F18" s="158" t="s">
        <v>143</v>
      </c>
    </row>
    <row r="19" spans="1:6" ht="24" customHeight="1">
      <c r="A19" s="4" t="s">
        <v>6</v>
      </c>
      <c r="B19" s="5" t="s">
        <v>20</v>
      </c>
      <c r="C19" s="6"/>
      <c r="D19" s="6"/>
      <c r="E19" s="7" t="e">
        <f t="shared" si="0"/>
        <v>#DIV/0!</v>
      </c>
      <c r="F19" s="160"/>
    </row>
    <row r="20" spans="1:6" ht="24" customHeight="1">
      <c r="A20" s="4" t="s">
        <v>6</v>
      </c>
      <c r="B20" s="5" t="s">
        <v>15</v>
      </c>
      <c r="C20" s="6"/>
      <c r="D20" s="6"/>
      <c r="E20" s="7" t="e">
        <f t="shared" si="0"/>
        <v>#DIV/0!</v>
      </c>
      <c r="F20" s="160"/>
    </row>
    <row r="21" spans="1:6" ht="24" customHeight="1">
      <c r="A21" s="4" t="s">
        <v>6</v>
      </c>
      <c r="B21" s="5" t="s">
        <v>16</v>
      </c>
      <c r="C21" s="6"/>
      <c r="D21" s="6"/>
      <c r="E21" s="7" t="e">
        <f t="shared" si="0"/>
        <v>#DIV/0!</v>
      </c>
      <c r="F21" s="160"/>
    </row>
    <row r="22" spans="1:6" ht="24" customHeight="1">
      <c r="A22" s="4" t="s">
        <v>6</v>
      </c>
      <c r="B22" s="5" t="s">
        <v>17</v>
      </c>
      <c r="C22" s="6"/>
      <c r="D22" s="6"/>
      <c r="E22" s="7" t="e">
        <f t="shared" si="0"/>
        <v>#DIV/0!</v>
      </c>
      <c r="F22" s="160"/>
    </row>
    <row r="23" spans="1:6" ht="24" customHeight="1">
      <c r="A23" s="1" t="s">
        <v>21</v>
      </c>
      <c r="B23" s="2" t="s">
        <v>22</v>
      </c>
      <c r="C23" s="3">
        <f>SUM(C24:C26)</f>
        <v>0</v>
      </c>
      <c r="D23" s="3">
        <f>SUM(D24:D26)</f>
        <v>0</v>
      </c>
      <c r="E23" s="3" t="e">
        <f t="shared" si="0"/>
        <v>#DIV/0!</v>
      </c>
      <c r="F23" s="158" t="s">
        <v>116</v>
      </c>
    </row>
    <row r="24" spans="1:6" ht="24" customHeight="1">
      <c r="A24" s="4" t="s">
        <v>6</v>
      </c>
      <c r="B24" s="5" t="s">
        <v>15</v>
      </c>
      <c r="C24" s="8"/>
      <c r="D24" s="6"/>
      <c r="E24" s="7" t="e">
        <f t="shared" si="0"/>
        <v>#DIV/0!</v>
      </c>
      <c r="F24" s="160"/>
    </row>
    <row r="25" spans="1:6" ht="24" customHeight="1">
      <c r="A25" s="4" t="s">
        <v>6</v>
      </c>
      <c r="B25" s="5" t="s">
        <v>23</v>
      </c>
      <c r="C25" s="6"/>
      <c r="D25" s="6"/>
      <c r="E25" s="7" t="e">
        <f t="shared" si="0"/>
        <v>#DIV/0!</v>
      </c>
      <c r="F25" s="160"/>
    </row>
    <row r="26" spans="1:6" ht="24" customHeight="1">
      <c r="A26" s="4" t="s">
        <v>6</v>
      </c>
      <c r="B26" s="5" t="s">
        <v>17</v>
      </c>
      <c r="C26" s="8"/>
      <c r="D26" s="6"/>
      <c r="E26" s="7" t="e">
        <f t="shared" si="0"/>
        <v>#DIV/0!</v>
      </c>
      <c r="F26" s="160"/>
    </row>
    <row r="27" spans="1:6" ht="31.5" customHeight="1">
      <c r="A27" s="1" t="s">
        <v>24</v>
      </c>
      <c r="B27" s="2" t="s">
        <v>25</v>
      </c>
      <c r="C27" s="9"/>
      <c r="D27" s="9"/>
      <c r="E27" s="3" t="e">
        <f t="shared" si="0"/>
        <v>#DIV/0!</v>
      </c>
      <c r="F27" s="161"/>
    </row>
    <row r="28" spans="1:6" ht="24" customHeight="1">
      <c r="A28" s="1" t="s">
        <v>26</v>
      </c>
      <c r="B28" s="2" t="s">
        <v>27</v>
      </c>
      <c r="C28" s="9">
        <v>8052</v>
      </c>
      <c r="D28" s="9">
        <v>14692</v>
      </c>
      <c r="E28" s="3">
        <f t="shared" si="0"/>
        <v>182.4639841033284</v>
      </c>
      <c r="F28" s="162" t="s">
        <v>176</v>
      </c>
    </row>
    <row r="29" spans="1:6" ht="24" customHeight="1">
      <c r="A29" s="1" t="s">
        <v>28</v>
      </c>
      <c r="B29" s="2" t="s">
        <v>29</v>
      </c>
      <c r="C29" s="9"/>
      <c r="D29" s="9"/>
      <c r="E29" s="3" t="e">
        <f t="shared" si="0"/>
        <v>#DIV/0!</v>
      </c>
      <c r="F29" s="161"/>
    </row>
    <row r="30" spans="1:6" ht="24" customHeight="1">
      <c r="A30" s="11" t="s">
        <v>30</v>
      </c>
      <c r="B30" s="12" t="s">
        <v>31</v>
      </c>
      <c r="C30" s="13">
        <f>+C31+C63+C64</f>
        <v>2470367</v>
      </c>
      <c r="D30" s="13">
        <f>+D31+D63+D64</f>
        <v>2774116</v>
      </c>
      <c r="E30" s="13">
        <f t="shared" si="0"/>
        <v>112.29570343191924</v>
      </c>
      <c r="F30" s="157" t="s">
        <v>143</v>
      </c>
    </row>
    <row r="31" spans="1:6" ht="24" customHeight="1">
      <c r="A31" s="1" t="s">
        <v>4</v>
      </c>
      <c r="B31" s="2" t="s">
        <v>32</v>
      </c>
      <c r="C31" s="3">
        <f>+C32+C33+C34+C42+C50+C55+C59+C62</f>
        <v>2441280</v>
      </c>
      <c r="D31" s="3">
        <f>+D32+D33+D34+D42+D50+D55+D59+D62</f>
        <v>2751955</v>
      </c>
      <c r="E31" s="3">
        <f t="shared" si="0"/>
        <v>112.72590608205532</v>
      </c>
      <c r="F31" s="158" t="s">
        <v>116</v>
      </c>
    </row>
    <row r="32" spans="1:6" ht="24" customHeight="1">
      <c r="A32" s="14" t="s">
        <v>6</v>
      </c>
      <c r="B32" s="15" t="s">
        <v>33</v>
      </c>
      <c r="C32" s="16">
        <v>358380</v>
      </c>
      <c r="D32" s="16">
        <v>574133</v>
      </c>
      <c r="E32" s="3">
        <f t="shared" si="0"/>
        <v>160.2022992354484</v>
      </c>
      <c r="F32" s="162" t="s">
        <v>177</v>
      </c>
    </row>
    <row r="33" spans="1:6" ht="53.25" customHeight="1">
      <c r="A33" s="14" t="s">
        <v>6</v>
      </c>
      <c r="B33" s="15" t="s">
        <v>34</v>
      </c>
      <c r="C33" s="16">
        <v>259339</v>
      </c>
      <c r="D33" s="16">
        <v>268934</v>
      </c>
      <c r="E33" s="3">
        <f t="shared" si="0"/>
        <v>103.6997906215417</v>
      </c>
      <c r="F33" s="162" t="s">
        <v>178</v>
      </c>
    </row>
    <row r="34" spans="1:6" ht="24" customHeight="1">
      <c r="A34" s="14" t="s">
        <v>6</v>
      </c>
      <c r="B34" s="15" t="s">
        <v>35</v>
      </c>
      <c r="C34" s="3">
        <f>SUM(C35:C41)</f>
        <v>506234</v>
      </c>
      <c r="D34" s="3">
        <f>SUM(D35:D41)</f>
        <v>445659</v>
      </c>
      <c r="E34" s="3">
        <f t="shared" si="0"/>
        <v>88.03418972253938</v>
      </c>
      <c r="F34" s="158" t="s">
        <v>116</v>
      </c>
    </row>
    <row r="35" spans="1:6" ht="53.25" customHeight="1">
      <c r="A35" s="17" t="s">
        <v>6</v>
      </c>
      <c r="B35" s="5" t="s">
        <v>36</v>
      </c>
      <c r="C35" s="6">
        <v>55897</v>
      </c>
      <c r="D35" s="6">
        <v>134798</v>
      </c>
      <c r="E35" s="7">
        <f t="shared" si="0"/>
        <v>241.1542658818899</v>
      </c>
      <c r="F35" s="159" t="s">
        <v>179</v>
      </c>
    </row>
    <row r="36" spans="1:6" ht="48.75" customHeight="1">
      <c r="A36" s="17" t="s">
        <v>6</v>
      </c>
      <c r="B36" s="5" t="s">
        <v>37</v>
      </c>
      <c r="C36" s="6">
        <v>9963</v>
      </c>
      <c r="D36" s="6">
        <v>17453</v>
      </c>
      <c r="E36" s="7">
        <f t="shared" si="0"/>
        <v>175.1781591889993</v>
      </c>
      <c r="F36" s="159" t="s">
        <v>200</v>
      </c>
    </row>
    <row r="37" spans="1:6" ht="24" customHeight="1">
      <c r="A37" s="17" t="s">
        <v>6</v>
      </c>
      <c r="B37" s="5" t="s">
        <v>38</v>
      </c>
      <c r="C37" s="6">
        <v>23481</v>
      </c>
      <c r="D37" s="6">
        <v>14596</v>
      </c>
      <c r="E37" s="7">
        <f t="shared" si="0"/>
        <v>62.160896043609725</v>
      </c>
      <c r="F37" s="159" t="s">
        <v>180</v>
      </c>
    </row>
    <row r="38" spans="1:6" ht="24" customHeight="1">
      <c r="A38" s="17" t="s">
        <v>6</v>
      </c>
      <c r="B38" s="5" t="s">
        <v>39</v>
      </c>
      <c r="C38" s="6">
        <v>16339</v>
      </c>
      <c r="D38" s="6">
        <v>21099</v>
      </c>
      <c r="E38" s="7">
        <f aca="true" t="shared" si="1" ref="E38:E69">D38/C38%</f>
        <v>129.13274986229268</v>
      </c>
      <c r="F38" s="159" t="s">
        <v>181</v>
      </c>
    </row>
    <row r="39" spans="1:6" ht="24" customHeight="1">
      <c r="A39" s="17" t="s">
        <v>6</v>
      </c>
      <c r="B39" s="5" t="s">
        <v>40</v>
      </c>
      <c r="C39" s="6">
        <v>33933</v>
      </c>
      <c r="D39" s="6">
        <v>21540</v>
      </c>
      <c r="E39" s="7">
        <f t="shared" si="1"/>
        <v>63.4780302360534</v>
      </c>
      <c r="F39" s="159" t="s">
        <v>182</v>
      </c>
    </row>
    <row r="40" spans="1:6" ht="36.75" customHeight="1">
      <c r="A40" s="17" t="s">
        <v>6</v>
      </c>
      <c r="B40" s="5" t="s">
        <v>41</v>
      </c>
      <c r="C40" s="6">
        <v>38425</v>
      </c>
      <c r="D40" s="6">
        <v>3200</v>
      </c>
      <c r="E40" s="7">
        <f t="shared" si="1"/>
        <v>8.327911515940142</v>
      </c>
      <c r="F40" s="159" t="s">
        <v>183</v>
      </c>
    </row>
    <row r="41" spans="1:6" ht="52.5" customHeight="1">
      <c r="A41" s="17" t="s">
        <v>6</v>
      </c>
      <c r="B41" s="5" t="s">
        <v>42</v>
      </c>
      <c r="C41" s="6">
        <v>328196</v>
      </c>
      <c r="D41" s="6">
        <v>232973</v>
      </c>
      <c r="E41" s="7">
        <f t="shared" si="1"/>
        <v>70.9859352338237</v>
      </c>
      <c r="F41" s="159" t="s">
        <v>184</v>
      </c>
    </row>
    <row r="42" spans="1:6" ht="24" customHeight="1">
      <c r="A42" s="14" t="s">
        <v>6</v>
      </c>
      <c r="B42" s="15" t="s">
        <v>43</v>
      </c>
      <c r="C42" s="3">
        <f>SUM(C43:C49)</f>
        <v>30392</v>
      </c>
      <c r="D42" s="3">
        <f>SUM(D43:D49)</f>
        <v>49333</v>
      </c>
      <c r="E42" s="3">
        <f t="shared" si="1"/>
        <v>162.3223216635957</v>
      </c>
      <c r="F42" s="158" t="s">
        <v>116</v>
      </c>
    </row>
    <row r="43" spans="1:6" ht="36.75" customHeight="1">
      <c r="A43" s="17" t="s">
        <v>6</v>
      </c>
      <c r="B43" s="5" t="s">
        <v>44</v>
      </c>
      <c r="C43" s="18">
        <v>17805</v>
      </c>
      <c r="D43" s="6">
        <v>31072</v>
      </c>
      <c r="E43" s="7">
        <f t="shared" si="1"/>
        <v>174.51277730974445</v>
      </c>
      <c r="F43" s="159" t="s">
        <v>185</v>
      </c>
    </row>
    <row r="44" spans="1:6" ht="24" customHeight="1">
      <c r="A44" s="17" t="s">
        <v>6</v>
      </c>
      <c r="B44" s="5" t="s">
        <v>45</v>
      </c>
      <c r="C44" s="6"/>
      <c r="D44" s="6"/>
      <c r="E44" s="7" t="e">
        <f t="shared" si="1"/>
        <v>#DIV/0!</v>
      </c>
      <c r="F44" s="160"/>
    </row>
    <row r="45" spans="1:6" ht="24" customHeight="1">
      <c r="A45" s="17" t="s">
        <v>6</v>
      </c>
      <c r="B45" s="5" t="s">
        <v>46</v>
      </c>
      <c r="C45" s="6">
        <v>4152</v>
      </c>
      <c r="D45" s="6">
        <v>15481</v>
      </c>
      <c r="E45" s="7">
        <f t="shared" si="1"/>
        <v>372.85645472061657</v>
      </c>
      <c r="F45" s="159" t="s">
        <v>186</v>
      </c>
    </row>
    <row r="46" spans="1:6" ht="24" customHeight="1">
      <c r="A46" s="17" t="s">
        <v>6</v>
      </c>
      <c r="B46" s="5" t="s">
        <v>47</v>
      </c>
      <c r="C46" s="6"/>
      <c r="D46" s="6"/>
      <c r="E46" s="7" t="e">
        <f t="shared" si="1"/>
        <v>#DIV/0!</v>
      </c>
      <c r="F46" s="160"/>
    </row>
    <row r="47" spans="1:6" ht="24" customHeight="1">
      <c r="A47" s="17" t="s">
        <v>6</v>
      </c>
      <c r="B47" s="5" t="s">
        <v>48</v>
      </c>
      <c r="C47" s="6"/>
      <c r="D47" s="6"/>
      <c r="E47" s="7" t="e">
        <f t="shared" si="1"/>
        <v>#DIV/0!</v>
      </c>
      <c r="F47" s="160"/>
    </row>
    <row r="48" spans="1:6" ht="24" customHeight="1">
      <c r="A48" s="17" t="s">
        <v>6</v>
      </c>
      <c r="B48" s="5" t="s">
        <v>49</v>
      </c>
      <c r="C48" s="6"/>
      <c r="D48" s="6"/>
      <c r="E48" s="7" t="e">
        <f t="shared" si="1"/>
        <v>#DIV/0!</v>
      </c>
      <c r="F48" s="160"/>
    </row>
    <row r="49" spans="1:6" ht="24" customHeight="1">
      <c r="A49" s="17" t="s">
        <v>6</v>
      </c>
      <c r="B49" s="5" t="s">
        <v>50</v>
      </c>
      <c r="C49" s="6">
        <v>8435</v>
      </c>
      <c r="D49" s="6">
        <v>2780</v>
      </c>
      <c r="E49" s="7">
        <f t="shared" si="1"/>
        <v>32.95791345583877</v>
      </c>
      <c r="F49" s="159" t="s">
        <v>187</v>
      </c>
    </row>
    <row r="50" spans="1:6" ht="24" customHeight="1">
      <c r="A50" s="14" t="s">
        <v>6</v>
      </c>
      <c r="B50" s="15" t="s">
        <v>51</v>
      </c>
      <c r="C50" s="3">
        <f>SUM(C51:C54)</f>
        <v>1007493</v>
      </c>
      <c r="D50" s="3">
        <f>SUM(D51:D54)</f>
        <v>1127784</v>
      </c>
      <c r="E50" s="3">
        <f t="shared" si="1"/>
        <v>111.9396363051654</v>
      </c>
      <c r="F50" s="158" t="s">
        <v>116</v>
      </c>
    </row>
    <row r="51" spans="1:6" ht="24" customHeight="1">
      <c r="A51" s="17" t="s">
        <v>6</v>
      </c>
      <c r="B51" s="5" t="s">
        <v>52</v>
      </c>
      <c r="C51" s="6">
        <v>914668</v>
      </c>
      <c r="D51" s="6">
        <v>977435</v>
      </c>
      <c r="E51" s="7">
        <f t="shared" si="1"/>
        <v>106.86227133779688</v>
      </c>
      <c r="F51" s="159" t="s">
        <v>188</v>
      </c>
    </row>
    <row r="52" spans="1:6" ht="24" customHeight="1">
      <c r="A52" s="17" t="s">
        <v>6</v>
      </c>
      <c r="B52" s="5" t="s">
        <v>53</v>
      </c>
      <c r="C52" s="6"/>
      <c r="D52" s="6"/>
      <c r="E52" s="7" t="e">
        <f t="shared" si="1"/>
        <v>#DIV/0!</v>
      </c>
      <c r="F52" s="160"/>
    </row>
    <row r="53" spans="1:6" ht="24" customHeight="1">
      <c r="A53" s="17" t="s">
        <v>6</v>
      </c>
      <c r="B53" s="5" t="s">
        <v>54</v>
      </c>
      <c r="C53" s="6"/>
      <c r="D53" s="6"/>
      <c r="E53" s="7" t="e">
        <f t="shared" si="1"/>
        <v>#DIV/0!</v>
      </c>
      <c r="F53" s="160"/>
    </row>
    <row r="54" spans="1:6" ht="77.25" customHeight="1">
      <c r="A54" s="17" t="s">
        <v>6</v>
      </c>
      <c r="B54" s="5" t="s">
        <v>55</v>
      </c>
      <c r="C54" s="6">
        <v>92825</v>
      </c>
      <c r="D54" s="6">
        <v>150349</v>
      </c>
      <c r="E54" s="7">
        <f t="shared" si="1"/>
        <v>161.97037436035552</v>
      </c>
      <c r="F54" s="159" t="s">
        <v>201</v>
      </c>
    </row>
    <row r="55" spans="1:6" ht="30.75" customHeight="1">
      <c r="A55" s="14" t="s">
        <v>6</v>
      </c>
      <c r="B55" s="15" t="s">
        <v>56</v>
      </c>
      <c r="C55" s="3">
        <f>SUM(C56:C58)</f>
        <v>218630</v>
      </c>
      <c r="D55" s="3">
        <f>SUM(D56:D58)</f>
        <v>231019</v>
      </c>
      <c r="E55" s="3">
        <f t="shared" si="1"/>
        <v>105.66665142020764</v>
      </c>
      <c r="F55" s="158" t="s">
        <v>143</v>
      </c>
    </row>
    <row r="56" spans="1:6" ht="24" customHeight="1">
      <c r="A56" s="17" t="s">
        <v>6</v>
      </c>
      <c r="B56" s="5" t="s">
        <v>57</v>
      </c>
      <c r="C56" s="6">
        <v>163676</v>
      </c>
      <c r="D56" s="6">
        <v>205511</v>
      </c>
      <c r="E56" s="7">
        <f t="shared" si="1"/>
        <v>125.5596422199956</v>
      </c>
      <c r="F56" s="159" t="s">
        <v>189</v>
      </c>
    </row>
    <row r="57" spans="1:6" ht="24" customHeight="1">
      <c r="A57" s="17" t="s">
        <v>6</v>
      </c>
      <c r="B57" s="5" t="s">
        <v>58</v>
      </c>
      <c r="C57" s="6">
        <v>25160</v>
      </c>
      <c r="D57" s="6">
        <v>25508</v>
      </c>
      <c r="E57" s="7">
        <f t="shared" si="1"/>
        <v>101.38314785373609</v>
      </c>
      <c r="F57" s="159" t="s">
        <v>190</v>
      </c>
    </row>
    <row r="58" spans="1:6" ht="24" customHeight="1">
      <c r="A58" s="17" t="s">
        <v>6</v>
      </c>
      <c r="B58" s="5" t="s">
        <v>50</v>
      </c>
      <c r="C58" s="6">
        <v>29794</v>
      </c>
      <c r="D58" s="6"/>
      <c r="E58" s="7">
        <f t="shared" si="1"/>
        <v>0</v>
      </c>
      <c r="F58" s="160"/>
    </row>
    <row r="59" spans="1:6" ht="24" customHeight="1">
      <c r="A59" s="14" t="s">
        <v>6</v>
      </c>
      <c r="B59" s="15" t="s">
        <v>59</v>
      </c>
      <c r="C59" s="3">
        <f>SUM(C60:C61)</f>
        <v>53942</v>
      </c>
      <c r="D59" s="3">
        <f>SUM(D60:D61)</f>
        <v>50126</v>
      </c>
      <c r="E59" s="3">
        <f t="shared" si="1"/>
        <v>92.92573504875608</v>
      </c>
      <c r="F59" s="158" t="s">
        <v>116</v>
      </c>
    </row>
    <row r="60" spans="1:6" ht="24" customHeight="1">
      <c r="A60" s="17" t="s">
        <v>6</v>
      </c>
      <c r="B60" s="5" t="s">
        <v>60</v>
      </c>
      <c r="C60" s="6">
        <v>15505</v>
      </c>
      <c r="D60" s="6">
        <v>22853</v>
      </c>
      <c r="E60" s="7">
        <f t="shared" si="1"/>
        <v>147.39116414059978</v>
      </c>
      <c r="F60" s="160"/>
    </row>
    <row r="61" spans="1:6" ht="38.25">
      <c r="A61" s="17" t="s">
        <v>6</v>
      </c>
      <c r="B61" s="5" t="s">
        <v>50</v>
      </c>
      <c r="C61" s="6">
        <v>38437</v>
      </c>
      <c r="D61" s="6">
        <v>27273</v>
      </c>
      <c r="E61" s="7">
        <f t="shared" si="1"/>
        <v>70.95506933423525</v>
      </c>
      <c r="F61" s="159" t="s">
        <v>191</v>
      </c>
    </row>
    <row r="62" spans="1:6" ht="33" customHeight="1">
      <c r="A62" s="4" t="s">
        <v>6</v>
      </c>
      <c r="B62" s="19" t="s">
        <v>61</v>
      </c>
      <c r="C62" s="6">
        <v>6870</v>
      </c>
      <c r="D62" s="6">
        <v>4967</v>
      </c>
      <c r="E62" s="7">
        <f t="shared" si="1"/>
        <v>72.29985443959242</v>
      </c>
      <c r="F62" s="159" t="s">
        <v>192</v>
      </c>
    </row>
    <row r="63" spans="1:6" ht="24" customHeight="1">
      <c r="A63" s="1" t="s">
        <v>11</v>
      </c>
      <c r="B63" s="2" t="s">
        <v>62</v>
      </c>
      <c r="C63" s="10">
        <v>28138</v>
      </c>
      <c r="D63" s="10">
        <v>21894</v>
      </c>
      <c r="E63" s="3">
        <f t="shared" si="1"/>
        <v>77.80936811429383</v>
      </c>
      <c r="F63" s="162" t="s">
        <v>193</v>
      </c>
    </row>
    <row r="64" spans="1:6" ht="24" customHeight="1">
      <c r="A64" s="1" t="s">
        <v>18</v>
      </c>
      <c r="B64" s="2" t="s">
        <v>63</v>
      </c>
      <c r="C64" s="3">
        <f>C65+C66</f>
        <v>949</v>
      </c>
      <c r="D64" s="3">
        <f>D65+D66</f>
        <v>267</v>
      </c>
      <c r="E64" s="3">
        <f t="shared" si="1"/>
        <v>28.134878819810325</v>
      </c>
      <c r="F64" s="158" t="s">
        <v>143</v>
      </c>
    </row>
    <row r="65" spans="1:6" ht="29.25" customHeight="1">
      <c r="A65" s="4" t="s">
        <v>6</v>
      </c>
      <c r="B65" s="5" t="s">
        <v>64</v>
      </c>
      <c r="C65" s="6">
        <v>48</v>
      </c>
      <c r="D65" s="6"/>
      <c r="E65" s="7">
        <f t="shared" si="1"/>
        <v>0</v>
      </c>
      <c r="F65" s="160"/>
    </row>
    <row r="66" spans="1:6" ht="24" customHeight="1">
      <c r="A66" s="4" t="s">
        <v>6</v>
      </c>
      <c r="B66" s="5" t="s">
        <v>65</v>
      </c>
      <c r="C66" s="6">
        <v>901</v>
      </c>
      <c r="D66" s="6">
        <v>267</v>
      </c>
      <c r="E66" s="7">
        <f t="shared" si="1"/>
        <v>29.63374028856826</v>
      </c>
      <c r="F66" s="159" t="s">
        <v>194</v>
      </c>
    </row>
    <row r="67" spans="1:6" ht="24" customHeight="1">
      <c r="A67" s="11" t="s">
        <v>66</v>
      </c>
      <c r="B67" s="12" t="s">
        <v>67</v>
      </c>
      <c r="C67" s="13">
        <f>SUM(C68:C69)</f>
        <v>0</v>
      </c>
      <c r="D67" s="13">
        <f>SUM(D68:D69)</f>
        <v>0</v>
      </c>
      <c r="E67" s="13" t="e">
        <f t="shared" si="1"/>
        <v>#DIV/0!</v>
      </c>
      <c r="F67" s="157" t="s">
        <v>143</v>
      </c>
    </row>
    <row r="68" spans="1:6" ht="24" customHeight="1">
      <c r="A68" s="20" t="s">
        <v>68</v>
      </c>
      <c r="B68" s="21" t="s">
        <v>69</v>
      </c>
      <c r="C68" s="22"/>
      <c r="D68" s="22"/>
      <c r="E68" s="7" t="e">
        <f t="shared" si="1"/>
        <v>#DIV/0!</v>
      </c>
      <c r="F68" s="160"/>
    </row>
    <row r="69" spans="1:6" ht="24" customHeight="1">
      <c r="A69" s="20" t="s">
        <v>68</v>
      </c>
      <c r="B69" s="21" t="s">
        <v>70</v>
      </c>
      <c r="C69" s="22"/>
      <c r="D69" s="22"/>
      <c r="E69" s="7" t="e">
        <f t="shared" si="1"/>
        <v>#DIV/0!</v>
      </c>
      <c r="F69" s="160"/>
    </row>
    <row r="70" spans="1:6" ht="33" customHeight="1">
      <c r="A70" s="11" t="s">
        <v>71</v>
      </c>
      <c r="B70" s="12" t="s">
        <v>72</v>
      </c>
      <c r="C70" s="13">
        <f>C6-C30+C67</f>
        <v>-38945</v>
      </c>
      <c r="D70" s="13">
        <f>D6-D30+D67</f>
        <v>-418785</v>
      </c>
      <c r="E70" s="13">
        <f>D70/C70%</f>
        <v>1075.3241751187572</v>
      </c>
      <c r="F70" s="157" t="s">
        <v>143</v>
      </c>
    </row>
    <row r="71" spans="1:6" ht="24" customHeight="1">
      <c r="A71" s="23"/>
      <c r="B71" s="24"/>
      <c r="C71" s="25"/>
      <c r="D71" s="25"/>
      <c r="E71" s="7" t="e">
        <f>D71/C71%</f>
        <v>#DIV/0!</v>
      </c>
      <c r="F71" s="163"/>
    </row>
    <row r="72" spans="1:6" ht="24" customHeight="1">
      <c r="A72" s="11" t="s">
        <v>73</v>
      </c>
      <c r="B72" s="12" t="s">
        <v>74</v>
      </c>
      <c r="C72" s="26"/>
      <c r="D72" s="26"/>
      <c r="E72" s="27"/>
      <c r="F72" s="164" t="s">
        <v>143</v>
      </c>
    </row>
    <row r="73" spans="1:6" ht="24" customHeight="1">
      <c r="A73" s="23"/>
      <c r="B73" s="24"/>
      <c r="C73" s="25"/>
      <c r="D73" s="25"/>
      <c r="E73" s="7" t="e">
        <f aca="true" t="shared" si="2" ref="E73:E98">D73/C73%</f>
        <v>#DIV/0!</v>
      </c>
      <c r="F73" s="163"/>
    </row>
    <row r="74" spans="1:6" ht="24" customHeight="1">
      <c r="A74" s="11" t="s">
        <v>75</v>
      </c>
      <c r="B74" s="12" t="s">
        <v>76</v>
      </c>
      <c r="C74" s="13">
        <f>C70-C72</f>
        <v>-38945</v>
      </c>
      <c r="D74" s="13">
        <f>D70-D72</f>
        <v>-418785</v>
      </c>
      <c r="E74" s="13">
        <f t="shared" si="2"/>
        <v>1075.3241751187572</v>
      </c>
      <c r="F74" s="157" t="s">
        <v>143</v>
      </c>
    </row>
    <row r="75" spans="1:6" ht="24" customHeight="1">
      <c r="A75" s="28" t="s">
        <v>6</v>
      </c>
      <c r="B75" s="21" t="s">
        <v>6</v>
      </c>
      <c r="C75" s="29"/>
      <c r="D75" s="29"/>
      <c r="E75" s="7" t="e">
        <f t="shared" si="2"/>
        <v>#DIV/0!</v>
      </c>
      <c r="F75" s="165"/>
    </row>
    <row r="76" spans="1:6" ht="24" customHeight="1">
      <c r="A76" s="11" t="s">
        <v>77</v>
      </c>
      <c r="B76" s="12" t="s">
        <v>78</v>
      </c>
      <c r="C76" s="13">
        <f>C77+C82+C87</f>
        <v>0</v>
      </c>
      <c r="D76" s="13">
        <f>D77+D82+D87</f>
        <v>112155.61</v>
      </c>
      <c r="E76" s="13" t="e">
        <f t="shared" si="2"/>
        <v>#DIV/0!</v>
      </c>
      <c r="F76" s="157" t="s">
        <v>143</v>
      </c>
    </row>
    <row r="77" spans="1:6" ht="24" customHeight="1">
      <c r="A77" s="1" t="s">
        <v>4</v>
      </c>
      <c r="B77" s="2" t="s">
        <v>79</v>
      </c>
      <c r="C77" s="3">
        <f>SUM(C78:C81)</f>
        <v>0</v>
      </c>
      <c r="D77" s="3">
        <f>SUM(D78:D81)</f>
        <v>48780</v>
      </c>
      <c r="E77" s="3" t="e">
        <f t="shared" si="2"/>
        <v>#DIV/0!</v>
      </c>
      <c r="F77" s="158" t="s">
        <v>143</v>
      </c>
    </row>
    <row r="78" spans="1:6" ht="39" customHeight="1">
      <c r="A78" s="4" t="s">
        <v>6</v>
      </c>
      <c r="B78" s="5" t="s">
        <v>80</v>
      </c>
      <c r="C78" s="6"/>
      <c r="D78" s="6">
        <v>60000</v>
      </c>
      <c r="E78" s="7" t="e">
        <f t="shared" si="2"/>
        <v>#DIV/0!</v>
      </c>
      <c r="F78" s="159" t="s">
        <v>195</v>
      </c>
    </row>
    <row r="79" spans="1:6" ht="24" customHeight="1">
      <c r="A79" s="4" t="s">
        <v>6</v>
      </c>
      <c r="B79" s="5" t="s">
        <v>15</v>
      </c>
      <c r="C79" s="6"/>
      <c r="D79" s="6"/>
      <c r="E79" s="7" t="e">
        <f t="shared" si="2"/>
        <v>#DIV/0!</v>
      </c>
      <c r="F79" s="160"/>
    </row>
    <row r="80" spans="1:6" ht="25.5" customHeight="1">
      <c r="A80" s="4" t="s">
        <v>6</v>
      </c>
      <c r="B80" s="5" t="s">
        <v>16</v>
      </c>
      <c r="C80" s="6"/>
      <c r="D80" s="6"/>
      <c r="E80" s="7" t="e">
        <f t="shared" si="2"/>
        <v>#DIV/0!</v>
      </c>
      <c r="F80" s="160"/>
    </row>
    <row r="81" spans="1:6" ht="24" customHeight="1">
      <c r="A81" s="4" t="s">
        <v>6</v>
      </c>
      <c r="B81" s="5" t="s">
        <v>17</v>
      </c>
      <c r="C81" s="6"/>
      <c r="D81" s="6">
        <v>-11220</v>
      </c>
      <c r="E81" s="7" t="e">
        <f t="shared" si="2"/>
        <v>#DIV/0!</v>
      </c>
      <c r="F81" s="159" t="s">
        <v>196</v>
      </c>
    </row>
    <row r="82" spans="1:6" ht="24" customHeight="1">
      <c r="A82" s="1" t="s">
        <v>11</v>
      </c>
      <c r="B82" s="2" t="s">
        <v>81</v>
      </c>
      <c r="C82" s="3">
        <f>SUM(C83:C86)</f>
        <v>0</v>
      </c>
      <c r="D82" s="3">
        <f>SUM(D83:D86)</f>
        <v>0</v>
      </c>
      <c r="E82" s="3" t="e">
        <f t="shared" si="2"/>
        <v>#DIV/0!</v>
      </c>
      <c r="F82" s="158" t="s">
        <v>143</v>
      </c>
    </row>
    <row r="83" spans="1:6" ht="24" customHeight="1">
      <c r="A83" s="4" t="s">
        <v>6</v>
      </c>
      <c r="B83" s="5" t="s">
        <v>20</v>
      </c>
      <c r="C83" s="6"/>
      <c r="D83" s="6"/>
      <c r="E83" s="7" t="e">
        <f t="shared" si="2"/>
        <v>#DIV/0!</v>
      </c>
      <c r="F83" s="160"/>
    </row>
    <row r="84" spans="1:6" ht="24" customHeight="1">
      <c r="A84" s="4" t="s">
        <v>6</v>
      </c>
      <c r="B84" s="5" t="s">
        <v>15</v>
      </c>
      <c r="C84" s="6"/>
      <c r="D84" s="6"/>
      <c r="E84" s="7" t="e">
        <f t="shared" si="2"/>
        <v>#DIV/0!</v>
      </c>
      <c r="F84" s="160"/>
    </row>
    <row r="85" spans="1:6" ht="24" customHeight="1">
      <c r="A85" s="4" t="s">
        <v>6</v>
      </c>
      <c r="B85" s="5" t="s">
        <v>16</v>
      </c>
      <c r="C85" s="6"/>
      <c r="D85" s="6"/>
      <c r="E85" s="7" t="e">
        <f t="shared" si="2"/>
        <v>#DIV/0!</v>
      </c>
      <c r="F85" s="160"/>
    </row>
    <row r="86" spans="1:6" ht="24" customHeight="1">
      <c r="A86" s="4" t="s">
        <v>6</v>
      </c>
      <c r="B86" s="5" t="s">
        <v>17</v>
      </c>
      <c r="C86" s="6"/>
      <c r="D86" s="6"/>
      <c r="E86" s="7" t="e">
        <f t="shared" si="2"/>
        <v>#DIV/0!</v>
      </c>
      <c r="F86" s="160"/>
    </row>
    <row r="87" spans="1:6" ht="24" customHeight="1">
      <c r="A87" s="1" t="s">
        <v>18</v>
      </c>
      <c r="B87" s="2" t="s">
        <v>22</v>
      </c>
      <c r="C87" s="3">
        <f>SUM(C88:C90)</f>
        <v>0</v>
      </c>
      <c r="D87" s="3">
        <f>SUM(D88:D90)</f>
        <v>63375.61</v>
      </c>
      <c r="E87" s="3" t="e">
        <f t="shared" si="2"/>
        <v>#DIV/0!</v>
      </c>
      <c r="F87" s="158" t="s">
        <v>143</v>
      </c>
    </row>
    <row r="88" spans="1:6" ht="40.5" customHeight="1">
      <c r="A88" s="4" t="s">
        <v>6</v>
      </c>
      <c r="B88" s="5" t="s">
        <v>15</v>
      </c>
      <c r="C88" s="6"/>
      <c r="D88" s="6">
        <v>77952</v>
      </c>
      <c r="E88" s="7" t="e">
        <f t="shared" si="2"/>
        <v>#DIV/0!</v>
      </c>
      <c r="F88" s="159" t="s">
        <v>197</v>
      </c>
    </row>
    <row r="89" spans="1:6" ht="24" customHeight="1">
      <c r="A89" s="4" t="s">
        <v>6</v>
      </c>
      <c r="B89" s="5" t="s">
        <v>16</v>
      </c>
      <c r="C89" s="6"/>
      <c r="D89" s="6"/>
      <c r="E89" s="7" t="e">
        <f t="shared" si="2"/>
        <v>#DIV/0!</v>
      </c>
      <c r="F89" s="160"/>
    </row>
    <row r="90" spans="1:6" ht="24" customHeight="1">
      <c r="A90" s="4" t="s">
        <v>6</v>
      </c>
      <c r="B90" s="5" t="s">
        <v>17</v>
      </c>
      <c r="C90" s="6"/>
      <c r="D90" s="6">
        <v>-14576.39</v>
      </c>
      <c r="E90" s="7" t="e">
        <f t="shared" si="2"/>
        <v>#DIV/0!</v>
      </c>
      <c r="F90" s="159" t="s">
        <v>198</v>
      </c>
    </row>
    <row r="91" spans="1:6" ht="24" customHeight="1">
      <c r="A91" s="11" t="s">
        <v>82</v>
      </c>
      <c r="B91" s="12" t="s">
        <v>83</v>
      </c>
      <c r="C91" s="27">
        <f>C92</f>
        <v>0</v>
      </c>
      <c r="D91" s="27">
        <f>D92</f>
        <v>479190</v>
      </c>
      <c r="E91" s="13" t="e">
        <f t="shared" si="2"/>
        <v>#DIV/0!</v>
      </c>
      <c r="F91" s="164" t="s">
        <v>143</v>
      </c>
    </row>
    <row r="92" spans="1:6" ht="39" customHeight="1">
      <c r="A92" s="23" t="s">
        <v>6</v>
      </c>
      <c r="B92" s="21" t="s">
        <v>84</v>
      </c>
      <c r="C92" s="22"/>
      <c r="D92" s="22">
        <v>479190</v>
      </c>
      <c r="E92" s="7" t="e">
        <f t="shared" si="2"/>
        <v>#DIV/0!</v>
      </c>
      <c r="F92" s="159" t="s">
        <v>199</v>
      </c>
    </row>
    <row r="93" spans="1:6" ht="24" customHeight="1">
      <c r="A93" s="30" t="s">
        <v>85</v>
      </c>
      <c r="B93" s="31" t="s">
        <v>86</v>
      </c>
      <c r="C93" s="32"/>
      <c r="D93" s="32"/>
      <c r="E93" s="13" t="e">
        <f t="shared" si="2"/>
        <v>#DIV/0!</v>
      </c>
      <c r="F93" s="166" t="s">
        <v>143</v>
      </c>
    </row>
    <row r="94" spans="1:6" ht="24" customHeight="1">
      <c r="A94" s="23"/>
      <c r="B94" s="21" t="s">
        <v>87</v>
      </c>
      <c r="C94" s="7">
        <v>103730</v>
      </c>
      <c r="D94" s="7">
        <v>106177</v>
      </c>
      <c r="E94" s="7">
        <f t="shared" si="2"/>
        <v>102.35900896558373</v>
      </c>
      <c r="F94" s="167"/>
    </row>
    <row r="95" spans="1:6" ht="24" customHeight="1">
      <c r="A95" s="23"/>
      <c r="B95" s="21" t="s">
        <v>88</v>
      </c>
      <c r="C95" s="7">
        <v>282859</v>
      </c>
      <c r="D95" s="7">
        <v>108831</v>
      </c>
      <c r="E95" s="7">
        <f t="shared" si="2"/>
        <v>38.4753534446491</v>
      </c>
      <c r="F95" s="167"/>
    </row>
    <row r="96" spans="1:6" ht="24" customHeight="1">
      <c r="A96" s="33" t="s">
        <v>6</v>
      </c>
      <c r="B96" s="21" t="s">
        <v>89</v>
      </c>
      <c r="C96" s="34"/>
      <c r="D96" s="34">
        <v>7859</v>
      </c>
      <c r="E96" s="7" t="e">
        <f t="shared" si="2"/>
        <v>#DIV/0!</v>
      </c>
      <c r="F96" s="168"/>
    </row>
    <row r="97" spans="1:6" ht="24" customHeight="1">
      <c r="A97" s="35"/>
      <c r="B97" s="100" t="s">
        <v>90</v>
      </c>
      <c r="C97" s="39">
        <v>96374</v>
      </c>
      <c r="D97" s="39">
        <v>108677</v>
      </c>
      <c r="E97" s="7">
        <f t="shared" si="2"/>
        <v>112.76589121547305</v>
      </c>
      <c r="F97" s="169"/>
    </row>
    <row r="98" spans="1:6" ht="24" customHeight="1" thickBot="1">
      <c r="A98" s="37"/>
      <c r="B98" s="101" t="s">
        <v>89</v>
      </c>
      <c r="C98" s="40"/>
      <c r="D98" s="40"/>
      <c r="E98" s="44" t="e">
        <f t="shared" si="2"/>
        <v>#DIV/0!</v>
      </c>
      <c r="F98" s="170"/>
    </row>
    <row r="100" spans="1:6" ht="14.25">
      <c r="A100" s="90" t="s">
        <v>112</v>
      </c>
      <c r="B100" s="90"/>
      <c r="C100" s="90"/>
      <c r="D100" s="90"/>
      <c r="E100" s="90" t="s">
        <v>101</v>
      </c>
      <c r="F100" s="171"/>
    </row>
    <row r="101" spans="1:6" ht="15.75">
      <c r="A101" s="92"/>
      <c r="B101" s="93"/>
      <c r="C101" s="92"/>
      <c r="D101" s="92"/>
      <c r="E101" s="92"/>
      <c r="F101" s="172"/>
    </row>
    <row r="102" spans="1:6" ht="15.75">
      <c r="A102" s="92"/>
      <c r="B102" s="93"/>
      <c r="C102" s="92"/>
      <c r="D102" s="92"/>
      <c r="E102" s="92"/>
      <c r="F102" s="172"/>
    </row>
    <row r="103" spans="1:6" ht="15.75">
      <c r="A103" s="92"/>
      <c r="B103" s="92"/>
      <c r="C103" s="92"/>
      <c r="D103" s="92"/>
      <c r="E103" s="92"/>
      <c r="F103" s="172"/>
    </row>
    <row r="104" spans="1:6" ht="14.25">
      <c r="A104" s="95" t="s">
        <v>102</v>
      </c>
      <c r="B104" s="95"/>
      <c r="C104" s="90"/>
      <c r="D104" s="90"/>
      <c r="E104" s="90"/>
      <c r="F104" s="171"/>
    </row>
    <row r="105" spans="1:6" ht="14.25">
      <c r="A105" s="90"/>
      <c r="B105" s="90"/>
      <c r="C105" s="90"/>
      <c r="D105" s="90"/>
      <c r="E105" s="90"/>
      <c r="F105" s="171"/>
    </row>
    <row r="106" spans="1:6" ht="14.25">
      <c r="A106" s="90"/>
      <c r="B106" s="90"/>
      <c r="C106" s="90"/>
      <c r="D106" s="90"/>
      <c r="E106" s="90"/>
      <c r="F106" s="171"/>
    </row>
    <row r="107" spans="1:6" ht="14.25">
      <c r="A107" s="90" t="s">
        <v>103</v>
      </c>
      <c r="B107" s="90"/>
      <c r="C107" s="90"/>
      <c r="D107" s="90" t="s">
        <v>104</v>
      </c>
      <c r="E107" s="90"/>
      <c r="F107" s="171"/>
    </row>
  </sheetData>
  <sheetProtection/>
  <mergeCells count="1">
    <mergeCell ref="A2:F2"/>
  </mergeCells>
  <printOptions/>
  <pageMargins left="0.7086614173228347" right="0.7086614173228347" top="0.7480314960629921" bottom="0.7480314960629921" header="0.31496062992125984" footer="0.31496062992125984"/>
  <pageSetup horizontalDpi="600" verticalDpi="600" orientation="landscape" paperSize="9" scale="84" r:id="rId1"/>
  <rowBreaks count="3" manualBreakCount="3">
    <brk id="22" max="5" man="1"/>
    <brk id="41" max="5" man="1"/>
    <brk id="62" max="5" man="1"/>
  </rowBreaks>
</worksheet>
</file>

<file path=xl/worksheets/sheet4.xml><?xml version="1.0" encoding="utf-8"?>
<worksheet xmlns="http://schemas.openxmlformats.org/spreadsheetml/2006/main" xmlns:r="http://schemas.openxmlformats.org/officeDocument/2006/relationships">
  <dimension ref="A2:L63"/>
  <sheetViews>
    <sheetView zoomScalePageLayoutView="0" workbookViewId="0" topLeftCell="D22">
      <selection activeCell="K42" sqref="K42"/>
    </sheetView>
  </sheetViews>
  <sheetFormatPr defaultColWidth="8.796875" defaultRowHeight="14.25"/>
  <cols>
    <col min="1" max="1" width="18.19921875" style="173" customWidth="1"/>
    <col min="2" max="2" width="9" style="173" customWidth="1"/>
    <col min="3" max="5" width="10.59765625" style="173" customWidth="1"/>
    <col min="6" max="6" width="9" style="173" customWidth="1"/>
    <col min="7" max="7" width="10.69921875" style="173" customWidth="1"/>
    <col min="8" max="8" width="11" style="173" customWidth="1"/>
    <col min="9" max="9" width="10" style="173" customWidth="1"/>
    <col min="10" max="10" width="10" style="174" customWidth="1"/>
    <col min="11" max="11" width="42.59765625" style="173" customWidth="1"/>
    <col min="12" max="16384" width="9" style="173" customWidth="1"/>
  </cols>
  <sheetData>
    <row r="2" spans="1:11" ht="41.25" customHeight="1">
      <c r="A2" s="260" t="s">
        <v>118</v>
      </c>
      <c r="B2" s="260"/>
      <c r="C2" s="260"/>
      <c r="D2" s="260"/>
      <c r="E2" s="260"/>
      <c r="F2" s="260"/>
      <c r="G2" s="260"/>
      <c r="H2" s="260"/>
      <c r="I2" s="260"/>
      <c r="J2" s="260"/>
      <c r="K2" s="260"/>
    </row>
    <row r="3" ht="13.5" thickBot="1"/>
    <row r="4" spans="1:11" ht="27.75" customHeight="1">
      <c r="A4" s="264" t="s">
        <v>114</v>
      </c>
      <c r="B4" s="261" t="s">
        <v>91</v>
      </c>
      <c r="C4" s="262"/>
      <c r="D4" s="263"/>
      <c r="E4" s="261" t="s">
        <v>93</v>
      </c>
      <c r="F4" s="266"/>
      <c r="G4" s="266"/>
      <c r="H4" s="266"/>
      <c r="I4" s="266"/>
      <c r="J4" s="266"/>
      <c r="K4" s="267"/>
    </row>
    <row r="5" spans="1:11" ht="48.75" customHeight="1" thickBot="1">
      <c r="A5" s="265"/>
      <c r="B5" s="175" t="s">
        <v>125</v>
      </c>
      <c r="C5" s="175" t="s">
        <v>142</v>
      </c>
      <c r="D5" s="175" t="s">
        <v>126</v>
      </c>
      <c r="E5" s="175" t="s">
        <v>137</v>
      </c>
      <c r="F5" s="175" t="s">
        <v>125</v>
      </c>
      <c r="G5" s="175" t="s">
        <v>142</v>
      </c>
      <c r="H5" s="175" t="s">
        <v>126</v>
      </c>
      <c r="I5" s="176" t="s">
        <v>127</v>
      </c>
      <c r="J5" s="177" t="s">
        <v>128</v>
      </c>
      <c r="K5" s="178" t="s">
        <v>141</v>
      </c>
    </row>
    <row r="6" spans="1:11" ht="9" customHeight="1" thickBot="1">
      <c r="A6" s="179">
        <v>1</v>
      </c>
      <c r="B6" s="180">
        <v>2</v>
      </c>
      <c r="C6" s="180">
        <v>3</v>
      </c>
      <c r="D6" s="180">
        <v>4</v>
      </c>
      <c r="E6" s="180"/>
      <c r="F6" s="180">
        <v>5</v>
      </c>
      <c r="G6" s="180">
        <v>6</v>
      </c>
      <c r="H6" s="180">
        <v>7</v>
      </c>
      <c r="I6" s="181">
        <v>8</v>
      </c>
      <c r="J6" s="182" t="s">
        <v>132</v>
      </c>
      <c r="K6" s="183">
        <v>10</v>
      </c>
    </row>
    <row r="7" spans="1:11" ht="202.5" customHeight="1">
      <c r="A7" s="268" t="s">
        <v>119</v>
      </c>
      <c r="B7" s="251">
        <v>1</v>
      </c>
      <c r="C7" s="251">
        <v>39495</v>
      </c>
      <c r="D7" s="257"/>
      <c r="E7" s="251">
        <v>1</v>
      </c>
      <c r="F7" s="251">
        <v>1</v>
      </c>
      <c r="G7" s="251">
        <v>35325</v>
      </c>
      <c r="H7" s="257"/>
      <c r="I7" s="254">
        <f>F7/B7</f>
        <v>1</v>
      </c>
      <c r="J7" s="254">
        <f>G7/C7</f>
        <v>0.8944170148120015</v>
      </c>
      <c r="K7" s="184" t="s">
        <v>227</v>
      </c>
    </row>
    <row r="8" spans="1:11" ht="102" customHeight="1">
      <c r="A8" s="269"/>
      <c r="B8" s="252"/>
      <c r="C8" s="252"/>
      <c r="D8" s="258"/>
      <c r="E8" s="252"/>
      <c r="F8" s="252"/>
      <c r="G8" s="252"/>
      <c r="H8" s="258"/>
      <c r="I8" s="255"/>
      <c r="J8" s="255"/>
      <c r="K8" s="185" t="s">
        <v>225</v>
      </c>
    </row>
    <row r="9" spans="1:11" ht="337.5" customHeight="1">
      <c r="A9" s="270"/>
      <c r="B9" s="253"/>
      <c r="C9" s="253"/>
      <c r="D9" s="259"/>
      <c r="E9" s="253"/>
      <c r="F9" s="253"/>
      <c r="G9" s="253"/>
      <c r="H9" s="259"/>
      <c r="I9" s="256"/>
      <c r="J9" s="256"/>
      <c r="K9" s="186" t="s">
        <v>226</v>
      </c>
    </row>
    <row r="10" spans="1:11" ht="27.75" customHeight="1">
      <c r="A10" s="187" t="s">
        <v>96</v>
      </c>
      <c r="B10" s="188">
        <f>B7</f>
        <v>1</v>
      </c>
      <c r="C10" s="188">
        <f>C7</f>
        <v>39495</v>
      </c>
      <c r="D10" s="188"/>
      <c r="E10" s="188">
        <f>E7</f>
        <v>1</v>
      </c>
      <c r="F10" s="188">
        <f>F7</f>
        <v>1</v>
      </c>
      <c r="G10" s="188">
        <f>G7</f>
        <v>35325</v>
      </c>
      <c r="H10" s="188"/>
      <c r="I10" s="189">
        <f>F10/B10</f>
        <v>1</v>
      </c>
      <c r="J10" s="189">
        <f>G10/C10</f>
        <v>0.8944170148120015</v>
      </c>
      <c r="K10" s="190" t="s">
        <v>115</v>
      </c>
    </row>
    <row r="11" spans="1:11" ht="25.5">
      <c r="A11" s="245" t="s">
        <v>120</v>
      </c>
      <c r="B11" s="191"/>
      <c r="C11" s="191"/>
      <c r="D11" s="191"/>
      <c r="E11" s="191">
        <v>1</v>
      </c>
      <c r="F11" s="191">
        <v>1</v>
      </c>
      <c r="G11" s="191"/>
      <c r="H11" s="191"/>
      <c r="I11" s="192"/>
      <c r="J11" s="192"/>
      <c r="K11" s="193" t="s">
        <v>216</v>
      </c>
    </row>
    <row r="12" spans="1:11" ht="25.5">
      <c r="A12" s="245"/>
      <c r="B12" s="191"/>
      <c r="C12" s="191"/>
      <c r="D12" s="191"/>
      <c r="E12" s="191">
        <v>1</v>
      </c>
      <c r="F12" s="191">
        <v>1</v>
      </c>
      <c r="G12" s="191"/>
      <c r="H12" s="191"/>
      <c r="I12" s="192"/>
      <c r="J12" s="192"/>
      <c r="K12" s="193" t="s">
        <v>218</v>
      </c>
    </row>
    <row r="13" spans="1:11" ht="12.75">
      <c r="A13" s="246"/>
      <c r="B13" s="191"/>
      <c r="C13" s="191"/>
      <c r="D13" s="191"/>
      <c r="E13" s="191">
        <v>1</v>
      </c>
      <c r="F13" s="191">
        <v>1</v>
      </c>
      <c r="G13" s="191"/>
      <c r="H13" s="191"/>
      <c r="I13" s="192"/>
      <c r="J13" s="192"/>
      <c r="K13" s="194" t="s">
        <v>219</v>
      </c>
    </row>
    <row r="14" spans="1:11" ht="25.5">
      <c r="A14" s="246"/>
      <c r="B14" s="191"/>
      <c r="C14" s="191"/>
      <c r="D14" s="191"/>
      <c r="E14" s="191">
        <v>1</v>
      </c>
      <c r="F14" s="191">
        <v>1</v>
      </c>
      <c r="G14" s="191"/>
      <c r="H14" s="191"/>
      <c r="I14" s="192"/>
      <c r="J14" s="192"/>
      <c r="K14" s="194" t="s">
        <v>220</v>
      </c>
    </row>
    <row r="15" spans="1:11" ht="12.75">
      <c r="A15" s="246"/>
      <c r="B15" s="191"/>
      <c r="C15" s="191"/>
      <c r="D15" s="191"/>
      <c r="E15" s="191">
        <v>1</v>
      </c>
      <c r="F15" s="191">
        <v>1</v>
      </c>
      <c r="G15" s="191"/>
      <c r="H15" s="191"/>
      <c r="I15" s="192"/>
      <c r="J15" s="192"/>
      <c r="K15" s="194" t="s">
        <v>211</v>
      </c>
    </row>
    <row r="16" spans="1:11" ht="25.5">
      <c r="A16" s="246"/>
      <c r="B16" s="191"/>
      <c r="C16" s="191"/>
      <c r="D16" s="191"/>
      <c r="E16" s="191">
        <v>1</v>
      </c>
      <c r="F16" s="191">
        <v>1</v>
      </c>
      <c r="G16" s="191"/>
      <c r="H16" s="191"/>
      <c r="I16" s="192"/>
      <c r="J16" s="192"/>
      <c r="K16" s="194" t="s">
        <v>212</v>
      </c>
    </row>
    <row r="17" spans="1:11" ht="12.75">
      <c r="A17" s="246"/>
      <c r="B17" s="191"/>
      <c r="C17" s="191"/>
      <c r="D17" s="191"/>
      <c r="E17" s="191">
        <v>1</v>
      </c>
      <c r="F17" s="191">
        <v>1</v>
      </c>
      <c r="G17" s="191"/>
      <c r="H17" s="191"/>
      <c r="I17" s="192"/>
      <c r="J17" s="192"/>
      <c r="K17" s="194" t="s">
        <v>213</v>
      </c>
    </row>
    <row r="18" spans="1:11" ht="12.75">
      <c r="A18" s="246"/>
      <c r="B18" s="191"/>
      <c r="C18" s="191"/>
      <c r="D18" s="191"/>
      <c r="E18" s="191">
        <v>1</v>
      </c>
      <c r="F18" s="191">
        <v>1</v>
      </c>
      <c r="G18" s="191"/>
      <c r="H18" s="191"/>
      <c r="I18" s="192"/>
      <c r="J18" s="192"/>
      <c r="K18" s="194" t="s">
        <v>214</v>
      </c>
    </row>
    <row r="19" spans="1:11" ht="12.75">
      <c r="A19" s="246"/>
      <c r="B19" s="191"/>
      <c r="C19" s="191"/>
      <c r="D19" s="191"/>
      <c r="E19" s="191">
        <v>1</v>
      </c>
      <c r="F19" s="191">
        <v>1</v>
      </c>
      <c r="G19" s="191"/>
      <c r="H19" s="191"/>
      <c r="I19" s="192"/>
      <c r="J19" s="192"/>
      <c r="K19" s="194" t="s">
        <v>210</v>
      </c>
    </row>
    <row r="20" spans="1:11" ht="25.5">
      <c r="A20" s="246"/>
      <c r="B20" s="191"/>
      <c r="C20" s="191"/>
      <c r="D20" s="191"/>
      <c r="E20" s="191">
        <v>1</v>
      </c>
      <c r="F20" s="191">
        <v>1</v>
      </c>
      <c r="G20" s="191"/>
      <c r="H20" s="191"/>
      <c r="I20" s="192"/>
      <c r="J20" s="192"/>
      <c r="K20" s="193" t="s">
        <v>206</v>
      </c>
    </row>
    <row r="21" spans="1:11" ht="25.5">
      <c r="A21" s="246"/>
      <c r="B21" s="191"/>
      <c r="C21" s="191"/>
      <c r="D21" s="191"/>
      <c r="E21" s="191">
        <v>1</v>
      </c>
      <c r="F21" s="191">
        <v>1</v>
      </c>
      <c r="G21" s="191"/>
      <c r="H21" s="191"/>
      <c r="I21" s="192"/>
      <c r="J21" s="192"/>
      <c r="K21" s="195" t="s">
        <v>221</v>
      </c>
    </row>
    <row r="22" spans="1:11" ht="25.5">
      <c r="A22" s="246"/>
      <c r="B22" s="191"/>
      <c r="C22" s="191"/>
      <c r="D22" s="191"/>
      <c r="E22" s="191">
        <v>1</v>
      </c>
      <c r="F22" s="191">
        <v>1</v>
      </c>
      <c r="G22" s="191"/>
      <c r="H22" s="191"/>
      <c r="I22" s="192"/>
      <c r="J22" s="192"/>
      <c r="K22" s="196" t="s">
        <v>215</v>
      </c>
    </row>
    <row r="23" spans="1:11" ht="25.5">
      <c r="A23" s="246"/>
      <c r="B23" s="191"/>
      <c r="C23" s="191"/>
      <c r="D23" s="191"/>
      <c r="E23" s="191">
        <v>1</v>
      </c>
      <c r="F23" s="191">
        <v>1</v>
      </c>
      <c r="G23" s="191"/>
      <c r="H23" s="191"/>
      <c r="I23" s="192"/>
      <c r="J23" s="192"/>
      <c r="K23" s="193" t="s">
        <v>207</v>
      </c>
    </row>
    <row r="24" spans="1:11" ht="12.75">
      <c r="A24" s="246"/>
      <c r="B24" s="191"/>
      <c r="C24" s="191"/>
      <c r="D24" s="191"/>
      <c r="E24" s="191">
        <v>1</v>
      </c>
      <c r="F24" s="191">
        <v>1</v>
      </c>
      <c r="G24" s="191"/>
      <c r="H24" s="191"/>
      <c r="I24" s="192"/>
      <c r="J24" s="192"/>
      <c r="K24" s="195" t="s">
        <v>208</v>
      </c>
    </row>
    <row r="25" spans="1:11" ht="25.5">
      <c r="A25" s="246"/>
      <c r="B25" s="191"/>
      <c r="C25" s="191"/>
      <c r="D25" s="191"/>
      <c r="E25" s="191">
        <v>1</v>
      </c>
      <c r="F25" s="191">
        <v>1</v>
      </c>
      <c r="G25" s="191"/>
      <c r="H25" s="191"/>
      <c r="I25" s="192"/>
      <c r="J25" s="192"/>
      <c r="K25" s="195" t="s">
        <v>221</v>
      </c>
    </row>
    <row r="26" spans="1:11" ht="38.25">
      <c r="A26" s="246"/>
      <c r="B26" s="191"/>
      <c r="C26" s="191"/>
      <c r="D26" s="191"/>
      <c r="E26" s="191">
        <v>1</v>
      </c>
      <c r="F26" s="191">
        <v>1</v>
      </c>
      <c r="G26" s="191"/>
      <c r="H26" s="191"/>
      <c r="I26" s="192"/>
      <c r="J26" s="192"/>
      <c r="K26" s="193" t="s">
        <v>222</v>
      </c>
    </row>
    <row r="27" spans="1:11" ht="12.75">
      <c r="A27" s="246"/>
      <c r="B27" s="191"/>
      <c r="C27" s="191"/>
      <c r="D27" s="191"/>
      <c r="E27" s="191">
        <v>1</v>
      </c>
      <c r="F27" s="191">
        <v>1</v>
      </c>
      <c r="G27" s="191"/>
      <c r="H27" s="191"/>
      <c r="I27" s="192"/>
      <c r="J27" s="192"/>
      <c r="K27" s="196" t="s">
        <v>209</v>
      </c>
    </row>
    <row r="28" spans="1:11" ht="27.75" customHeight="1">
      <c r="A28" s="187" t="s">
        <v>95</v>
      </c>
      <c r="B28" s="188">
        <v>14</v>
      </c>
      <c r="C28" s="188">
        <v>14</v>
      </c>
      <c r="D28" s="188"/>
      <c r="E28" s="188">
        <f>SUM(E11:E27)</f>
        <v>17</v>
      </c>
      <c r="F28" s="188">
        <f>SUM(F11:F27)</f>
        <v>17</v>
      </c>
      <c r="G28" s="188">
        <f>G11+G13+G14+G16+G17+G18+G19+G27</f>
        <v>0</v>
      </c>
      <c r="H28" s="188"/>
      <c r="I28" s="189">
        <f>F28/B28</f>
        <v>1.2142857142857142</v>
      </c>
      <c r="J28" s="189"/>
      <c r="K28" s="190" t="s">
        <v>115</v>
      </c>
    </row>
    <row r="29" spans="1:11" ht="25.5">
      <c r="A29" s="245" t="s">
        <v>121</v>
      </c>
      <c r="B29" s="191"/>
      <c r="C29" s="191"/>
      <c r="D29" s="191"/>
      <c r="E29" s="191">
        <v>1</v>
      </c>
      <c r="F29" s="191">
        <v>1</v>
      </c>
      <c r="G29" s="191">
        <v>20</v>
      </c>
      <c r="H29" s="191"/>
      <c r="I29" s="197"/>
      <c r="J29" s="192"/>
      <c r="K29" s="194" t="s">
        <v>228</v>
      </c>
    </row>
    <row r="30" spans="1:11" ht="12.75">
      <c r="A30" s="247"/>
      <c r="B30" s="191"/>
      <c r="C30" s="191"/>
      <c r="D30" s="191"/>
      <c r="E30" s="191">
        <v>1</v>
      </c>
      <c r="F30" s="191">
        <v>1</v>
      </c>
      <c r="G30" s="191">
        <v>80</v>
      </c>
      <c r="H30" s="191"/>
      <c r="I30" s="192"/>
      <c r="J30" s="192"/>
      <c r="K30" s="198" t="s">
        <v>231</v>
      </c>
    </row>
    <row r="31" spans="1:11" ht="12.75">
      <c r="A31" s="247"/>
      <c r="B31" s="191"/>
      <c r="C31" s="191"/>
      <c r="D31" s="191"/>
      <c r="E31" s="191">
        <v>1</v>
      </c>
      <c r="F31" s="191">
        <v>1</v>
      </c>
      <c r="G31" s="191">
        <v>80</v>
      </c>
      <c r="H31" s="191"/>
      <c r="I31" s="192"/>
      <c r="J31" s="192"/>
      <c r="K31" s="198" t="s">
        <v>232</v>
      </c>
    </row>
    <row r="32" spans="1:11" ht="25.5">
      <c r="A32" s="247"/>
      <c r="B32" s="191"/>
      <c r="C32" s="191"/>
      <c r="D32" s="191"/>
      <c r="E32" s="191">
        <v>1</v>
      </c>
      <c r="F32" s="191">
        <v>1</v>
      </c>
      <c r="G32" s="191">
        <v>51</v>
      </c>
      <c r="H32" s="191"/>
      <c r="I32" s="192"/>
      <c r="J32" s="192"/>
      <c r="K32" s="194" t="s">
        <v>229</v>
      </c>
    </row>
    <row r="33" spans="1:11" ht="25.5">
      <c r="A33" s="247"/>
      <c r="B33" s="191"/>
      <c r="C33" s="191"/>
      <c r="D33" s="191"/>
      <c r="E33" s="191">
        <v>1</v>
      </c>
      <c r="F33" s="191">
        <v>1</v>
      </c>
      <c r="G33" s="191">
        <v>40</v>
      </c>
      <c r="H33" s="191"/>
      <c r="I33" s="192"/>
      <c r="J33" s="192"/>
      <c r="K33" s="194" t="s">
        <v>230</v>
      </c>
    </row>
    <row r="34" spans="1:11" ht="27.75" customHeight="1">
      <c r="A34" s="187" t="s">
        <v>97</v>
      </c>
      <c r="B34" s="188">
        <f aca="true" t="shared" si="0" ref="B34:J34">B29+B30+B31+B32+B33</f>
        <v>0</v>
      </c>
      <c r="C34" s="188">
        <f t="shared" si="0"/>
        <v>0</v>
      </c>
      <c r="D34" s="188">
        <f t="shared" si="0"/>
        <v>0</v>
      </c>
      <c r="E34" s="188">
        <f t="shared" si="0"/>
        <v>5</v>
      </c>
      <c r="F34" s="188">
        <f t="shared" si="0"/>
        <v>5</v>
      </c>
      <c r="G34" s="188">
        <v>271</v>
      </c>
      <c r="H34" s="188">
        <f t="shared" si="0"/>
        <v>0</v>
      </c>
      <c r="I34" s="188">
        <f t="shared" si="0"/>
        <v>0</v>
      </c>
      <c r="J34" s="188">
        <f t="shared" si="0"/>
        <v>0</v>
      </c>
      <c r="K34" s="190" t="s">
        <v>115</v>
      </c>
    </row>
    <row r="35" spans="1:11" ht="12.75">
      <c r="A35" s="248" t="s">
        <v>122</v>
      </c>
      <c r="B35" s="191">
        <v>17</v>
      </c>
      <c r="C35" s="191">
        <v>290</v>
      </c>
      <c r="D35" s="191"/>
      <c r="E35" s="191">
        <v>34</v>
      </c>
      <c r="F35" s="191">
        <v>34</v>
      </c>
      <c r="G35" s="191">
        <v>452</v>
      </c>
      <c r="H35" s="191"/>
      <c r="I35" s="192">
        <f aca="true" t="shared" si="1" ref="I35:J39">F35/B35</f>
        <v>2</v>
      </c>
      <c r="J35" s="192">
        <f t="shared" si="1"/>
        <v>1.5586206896551724</v>
      </c>
      <c r="K35" s="194" t="s">
        <v>168</v>
      </c>
    </row>
    <row r="36" spans="1:11" ht="11.25" customHeight="1">
      <c r="A36" s="249"/>
      <c r="B36" s="191">
        <v>29</v>
      </c>
      <c r="C36" s="191">
        <v>725</v>
      </c>
      <c r="D36" s="191"/>
      <c r="E36" s="191">
        <v>71</v>
      </c>
      <c r="F36" s="191">
        <v>71</v>
      </c>
      <c r="G36" s="191">
        <v>1800</v>
      </c>
      <c r="H36" s="191"/>
      <c r="I36" s="192">
        <f t="shared" si="1"/>
        <v>2.4482758620689653</v>
      </c>
      <c r="J36" s="192">
        <f t="shared" si="1"/>
        <v>2.4827586206896552</v>
      </c>
      <c r="K36" s="194" t="s">
        <v>170</v>
      </c>
    </row>
    <row r="37" spans="1:11" ht="11.25" customHeight="1">
      <c r="A37" s="249"/>
      <c r="B37" s="191">
        <v>1</v>
      </c>
      <c r="C37" s="191">
        <v>5000</v>
      </c>
      <c r="D37" s="191"/>
      <c r="E37" s="191">
        <v>1</v>
      </c>
      <c r="F37" s="191">
        <v>1</v>
      </c>
      <c r="G37" s="191">
        <v>2025</v>
      </c>
      <c r="H37" s="191"/>
      <c r="I37" s="192">
        <f t="shared" si="1"/>
        <v>1</v>
      </c>
      <c r="J37" s="192">
        <f t="shared" si="1"/>
        <v>0.405</v>
      </c>
      <c r="K37" s="194" t="s">
        <v>169</v>
      </c>
    </row>
    <row r="38" spans="1:11" ht="11.25" customHeight="1">
      <c r="A38" s="249"/>
      <c r="B38" s="173">
        <v>1</v>
      </c>
      <c r="C38" s="173">
        <v>800</v>
      </c>
      <c r="D38" s="191"/>
      <c r="E38" s="191">
        <v>1</v>
      </c>
      <c r="F38" s="191">
        <v>1</v>
      </c>
      <c r="G38" s="191">
        <v>744</v>
      </c>
      <c r="H38" s="191"/>
      <c r="I38" s="192">
        <f t="shared" si="1"/>
        <v>1</v>
      </c>
      <c r="J38" s="192">
        <f>G38/C38</f>
        <v>0.93</v>
      </c>
      <c r="K38" s="194" t="s">
        <v>205</v>
      </c>
    </row>
    <row r="39" spans="1:11" ht="11.25" customHeight="1">
      <c r="A39" s="249"/>
      <c r="B39" s="191">
        <v>1</v>
      </c>
      <c r="C39" s="191">
        <v>5874</v>
      </c>
      <c r="D39" s="191"/>
      <c r="E39" s="191"/>
      <c r="F39" s="191"/>
      <c r="G39" s="191"/>
      <c r="H39" s="191"/>
      <c r="I39" s="192">
        <f t="shared" si="1"/>
        <v>0</v>
      </c>
      <c r="J39" s="192"/>
      <c r="K39" s="199" t="s">
        <v>171</v>
      </c>
    </row>
    <row r="40" spans="1:11" ht="11.25" customHeight="1">
      <c r="A40" s="249"/>
      <c r="B40" s="191"/>
      <c r="C40" s="191"/>
      <c r="D40" s="191"/>
      <c r="E40" s="191">
        <v>1</v>
      </c>
      <c r="F40" s="191">
        <v>1</v>
      </c>
      <c r="G40" s="191">
        <v>1399</v>
      </c>
      <c r="H40" s="191"/>
      <c r="I40" s="192"/>
      <c r="J40" s="192"/>
      <c r="K40" s="200" t="s">
        <v>217</v>
      </c>
    </row>
    <row r="41" spans="1:11" ht="11.25" customHeight="1">
      <c r="A41" s="249"/>
      <c r="B41" s="191">
        <v>10</v>
      </c>
      <c r="C41" s="191">
        <v>600</v>
      </c>
      <c r="D41" s="191"/>
      <c r="E41" s="191">
        <v>1</v>
      </c>
      <c r="F41" s="191">
        <v>1</v>
      </c>
      <c r="G41" s="191">
        <v>150</v>
      </c>
      <c r="H41" s="191"/>
      <c r="I41" s="192">
        <f>F41/B41</f>
        <v>0.1</v>
      </c>
      <c r="J41" s="192">
        <f>G41/C41</f>
        <v>0.25</v>
      </c>
      <c r="K41" s="200" t="s">
        <v>223</v>
      </c>
    </row>
    <row r="42" spans="1:11" ht="18" customHeight="1">
      <c r="A42" s="250"/>
      <c r="B42" s="191"/>
      <c r="C42" s="191"/>
      <c r="D42" s="191"/>
      <c r="E42" s="191">
        <v>1</v>
      </c>
      <c r="F42" s="191">
        <v>1</v>
      </c>
      <c r="G42" s="191">
        <v>50</v>
      </c>
      <c r="H42" s="191"/>
      <c r="I42" s="191"/>
      <c r="J42" s="192"/>
      <c r="K42" s="191" t="s">
        <v>224</v>
      </c>
    </row>
    <row r="43" spans="1:11" ht="27.75" customHeight="1">
      <c r="A43" s="187" t="s">
        <v>98</v>
      </c>
      <c r="B43" s="188">
        <f>SUM(B35:B41)</f>
        <v>59</v>
      </c>
      <c r="C43" s="188">
        <f>SUM(C35:C41)</f>
        <v>13289</v>
      </c>
      <c r="D43" s="188" t="s">
        <v>124</v>
      </c>
      <c r="E43" s="188">
        <f>SUM(E35:E42)</f>
        <v>110</v>
      </c>
      <c r="F43" s="188">
        <f>SUM(F35:F42)</f>
        <v>110</v>
      </c>
      <c r="G43" s="188">
        <f>SUM(G35:G42)</f>
        <v>6620</v>
      </c>
      <c r="H43" s="188" t="s">
        <v>123</v>
      </c>
      <c r="I43" s="189">
        <f>F43/B43</f>
        <v>1.8644067796610169</v>
      </c>
      <c r="J43" s="189">
        <f>G43/C43</f>
        <v>0.49815636993001733</v>
      </c>
      <c r="K43" s="190" t="s">
        <v>115</v>
      </c>
    </row>
    <row r="44" spans="1:11" ht="12.75">
      <c r="A44" s="245" t="s">
        <v>133</v>
      </c>
      <c r="B44" s="191"/>
      <c r="C44" s="201"/>
      <c r="D44" s="191"/>
      <c r="E44" s="191"/>
      <c r="F44" s="191">
        <v>1</v>
      </c>
      <c r="G44" s="191" t="s">
        <v>204</v>
      </c>
      <c r="H44" s="191"/>
      <c r="I44" s="192"/>
      <c r="J44" s="192"/>
      <c r="K44" s="202" t="s">
        <v>202</v>
      </c>
    </row>
    <row r="45" spans="1:11" ht="12.75">
      <c r="A45" s="246"/>
      <c r="B45" s="191"/>
      <c r="D45" s="191"/>
      <c r="E45" s="191"/>
      <c r="F45" s="191">
        <v>1</v>
      </c>
      <c r="G45" s="191" t="s">
        <v>204</v>
      </c>
      <c r="H45" s="191"/>
      <c r="I45" s="192"/>
      <c r="J45" s="192"/>
      <c r="K45" s="194" t="s">
        <v>167</v>
      </c>
    </row>
    <row r="46" spans="1:11" ht="12.75">
      <c r="A46" s="246"/>
      <c r="B46" s="191"/>
      <c r="C46" s="191"/>
      <c r="D46" s="191"/>
      <c r="E46" s="191"/>
      <c r="F46" s="191">
        <v>1</v>
      </c>
      <c r="G46" s="191" t="s">
        <v>204</v>
      </c>
      <c r="H46" s="191"/>
      <c r="I46" s="192"/>
      <c r="J46" s="192"/>
      <c r="K46" s="202" t="s">
        <v>203</v>
      </c>
    </row>
    <row r="47" spans="1:11" ht="12.75">
      <c r="A47" s="246"/>
      <c r="B47" s="191"/>
      <c r="C47" s="191"/>
      <c r="D47" s="191"/>
      <c r="E47" s="191"/>
      <c r="F47" s="191"/>
      <c r="G47" s="191"/>
      <c r="H47" s="191"/>
      <c r="I47" s="192"/>
      <c r="J47" s="192"/>
      <c r="K47" s="200"/>
    </row>
    <row r="48" spans="1:11" ht="12.75">
      <c r="A48" s="246"/>
      <c r="B48" s="191"/>
      <c r="C48" s="191"/>
      <c r="D48" s="191"/>
      <c r="E48" s="191"/>
      <c r="F48" s="191"/>
      <c r="G48" s="191"/>
      <c r="H48" s="191"/>
      <c r="I48" s="192"/>
      <c r="J48" s="192"/>
      <c r="K48" s="200"/>
    </row>
    <row r="49" spans="1:11" ht="27.75" customHeight="1" thickBot="1">
      <c r="A49" s="203" t="s">
        <v>134</v>
      </c>
      <c r="B49" s="204">
        <f>SUM(B44:B48)</f>
        <v>0</v>
      </c>
      <c r="C49" s="204">
        <f>C44+C46+C48</f>
        <v>0</v>
      </c>
      <c r="D49" s="204" t="s">
        <v>123</v>
      </c>
      <c r="E49" s="204">
        <f>E44+E45+E48</f>
        <v>0</v>
      </c>
      <c r="F49" s="204">
        <f>SUM(F44:F48)</f>
        <v>3</v>
      </c>
      <c r="G49" s="204"/>
      <c r="H49" s="204" t="s">
        <v>124</v>
      </c>
      <c r="I49" s="205"/>
      <c r="J49" s="192"/>
      <c r="K49" s="206" t="s">
        <v>115</v>
      </c>
    </row>
    <row r="50" spans="1:11" ht="26.25" customHeight="1" thickBot="1">
      <c r="A50" s="207" t="s">
        <v>94</v>
      </c>
      <c r="B50" s="208">
        <v>74</v>
      </c>
      <c r="C50" s="208">
        <f>SUM(C7)</f>
        <v>39495</v>
      </c>
      <c r="D50" s="209" t="s">
        <v>131</v>
      </c>
      <c r="E50" s="208">
        <v>131</v>
      </c>
      <c r="F50" s="208">
        <v>134</v>
      </c>
      <c r="G50" s="208">
        <f>SUM(G7)</f>
        <v>35325</v>
      </c>
      <c r="H50" s="208"/>
      <c r="I50" s="210">
        <f>F50/B50</f>
        <v>1.8108108108108107</v>
      </c>
      <c r="J50" s="210">
        <f>G50/C50</f>
        <v>0.8944170148120015</v>
      </c>
      <c r="K50" s="211" t="s">
        <v>116</v>
      </c>
    </row>
    <row r="51" spans="1:11" ht="12.75" customHeight="1">
      <c r="A51" s="244" t="s">
        <v>113</v>
      </c>
      <c r="B51" s="244"/>
      <c r="C51" s="244"/>
      <c r="D51" s="244"/>
      <c r="E51" s="244"/>
      <c r="F51" s="244"/>
      <c r="G51" s="244"/>
      <c r="H51" s="244"/>
      <c r="I51" s="244"/>
      <c r="J51" s="244"/>
      <c r="K51" s="244"/>
    </row>
    <row r="52" spans="1:11" ht="12.75" customHeight="1">
      <c r="A52" s="243" t="s">
        <v>129</v>
      </c>
      <c r="B52" s="243"/>
      <c r="C52" s="243"/>
      <c r="D52" s="243"/>
      <c r="E52" s="243"/>
      <c r="F52" s="243"/>
      <c r="G52" s="243"/>
      <c r="H52" s="243"/>
      <c r="I52" s="243"/>
      <c r="J52" s="243"/>
      <c r="K52" s="243"/>
    </row>
    <row r="53" spans="1:11" ht="12.75" customHeight="1">
      <c r="A53" s="243" t="s">
        <v>130</v>
      </c>
      <c r="B53" s="243"/>
      <c r="C53" s="243"/>
      <c r="D53" s="243"/>
      <c r="E53" s="243"/>
      <c r="F53" s="243"/>
      <c r="G53" s="243"/>
      <c r="H53" s="243"/>
      <c r="I53" s="243"/>
      <c r="J53" s="243"/>
      <c r="K53" s="243"/>
    </row>
    <row r="54" spans="1:11" ht="12.75" customHeight="1">
      <c r="A54" s="212"/>
      <c r="B54" s="213"/>
      <c r="C54" s="213"/>
      <c r="D54" s="213"/>
      <c r="E54" s="213"/>
      <c r="F54" s="213"/>
      <c r="G54" s="213"/>
      <c r="H54" s="213"/>
      <c r="I54" s="213"/>
      <c r="J54" s="213"/>
      <c r="K54" s="213"/>
    </row>
    <row r="56" spans="1:11" ht="12.75">
      <c r="A56" s="90" t="s">
        <v>111</v>
      </c>
      <c r="B56" s="90"/>
      <c r="C56" s="90"/>
      <c r="D56" s="90"/>
      <c r="E56" s="90"/>
      <c r="F56" s="90"/>
      <c r="G56" s="90"/>
      <c r="H56" s="90"/>
      <c r="I56" s="91"/>
      <c r="J56" s="90" t="s">
        <v>101</v>
      </c>
      <c r="K56" s="91"/>
    </row>
    <row r="57" spans="1:9" ht="12.75">
      <c r="A57" s="214"/>
      <c r="B57" s="215"/>
      <c r="C57" s="215"/>
      <c r="D57" s="214"/>
      <c r="E57" s="214"/>
      <c r="F57" s="214"/>
      <c r="G57" s="214"/>
      <c r="H57" s="214"/>
      <c r="I57" s="216"/>
    </row>
    <row r="58" spans="1:9" ht="12.75">
      <c r="A58" s="214"/>
      <c r="B58" s="215"/>
      <c r="C58" s="215"/>
      <c r="D58" s="214"/>
      <c r="E58" s="214"/>
      <c r="F58" s="214"/>
      <c r="G58" s="214"/>
      <c r="H58" s="214"/>
      <c r="I58" s="216"/>
    </row>
    <row r="59" spans="1:9" ht="12.75">
      <c r="A59" s="214"/>
      <c r="B59" s="214"/>
      <c r="C59" s="214"/>
      <c r="D59" s="214"/>
      <c r="E59" s="214"/>
      <c r="F59" s="214"/>
      <c r="G59" s="214"/>
      <c r="H59" s="214"/>
      <c r="I59" s="216"/>
    </row>
    <row r="60" spans="1:9" ht="12.75">
      <c r="A60" s="95" t="s">
        <v>102</v>
      </c>
      <c r="B60" s="95"/>
      <c r="C60" s="95"/>
      <c r="D60" s="90"/>
      <c r="E60" s="90"/>
      <c r="F60" s="90"/>
      <c r="G60" s="90"/>
      <c r="H60" s="90"/>
      <c r="I60" s="91"/>
    </row>
    <row r="61" spans="1:9" ht="12.75">
      <c r="A61" s="90"/>
      <c r="B61" s="90"/>
      <c r="C61" s="90"/>
      <c r="D61" s="90"/>
      <c r="E61" s="90"/>
      <c r="F61" s="90"/>
      <c r="G61" s="90"/>
      <c r="H61" s="90"/>
      <c r="I61" s="91"/>
    </row>
    <row r="62" spans="1:9" ht="12.75">
      <c r="A62" s="90"/>
      <c r="B62" s="90"/>
      <c r="C62" s="90"/>
      <c r="D62" s="90"/>
      <c r="E62" s="90"/>
      <c r="F62" s="90"/>
      <c r="G62" s="90"/>
      <c r="H62" s="90"/>
      <c r="I62" s="91"/>
    </row>
    <row r="63" spans="1:12" ht="12.75">
      <c r="A63" s="90" t="s">
        <v>103</v>
      </c>
      <c r="B63" s="90"/>
      <c r="C63" s="90"/>
      <c r="D63" s="90"/>
      <c r="E63" s="90"/>
      <c r="F63" s="90"/>
      <c r="G63" s="90"/>
      <c r="H63" s="90"/>
      <c r="I63" s="91"/>
      <c r="J63" s="90" t="s">
        <v>104</v>
      </c>
      <c r="K63" s="90"/>
      <c r="L63" s="91"/>
    </row>
  </sheetData>
  <sheetProtection/>
  <mergeCells count="21">
    <mergeCell ref="A7:A9"/>
    <mergeCell ref="A52:K52"/>
    <mergeCell ref="F7:F9"/>
    <mergeCell ref="G7:G9"/>
    <mergeCell ref="H7:H9"/>
    <mergeCell ref="I7:I9"/>
    <mergeCell ref="A2:K2"/>
    <mergeCell ref="A11:A27"/>
    <mergeCell ref="B4:D4"/>
    <mergeCell ref="A4:A5"/>
    <mergeCell ref="E4:K4"/>
    <mergeCell ref="A53:K53"/>
    <mergeCell ref="A51:K51"/>
    <mergeCell ref="A44:A48"/>
    <mergeCell ref="A29:A33"/>
    <mergeCell ref="A35:A42"/>
    <mergeCell ref="B7:B9"/>
    <mergeCell ref="C7:C9"/>
    <mergeCell ref="J7:J9"/>
    <mergeCell ref="D7:D9"/>
    <mergeCell ref="E7:E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7" r:id="rId1"/>
  <rowBreaks count="1" manualBreakCount="1">
    <brk id="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install</cp:lastModifiedBy>
  <cp:lastPrinted>2013-04-18T11:30:05Z</cp:lastPrinted>
  <dcterms:created xsi:type="dcterms:W3CDTF">2013-01-02T13:01:28Z</dcterms:created>
  <dcterms:modified xsi:type="dcterms:W3CDTF">2013-04-18T11:30:31Z</dcterms:modified>
  <cp:category/>
  <cp:version/>
  <cp:contentType/>
  <cp:contentStatus/>
</cp:coreProperties>
</file>